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rown\Desktop\"/>
    </mc:Choice>
  </mc:AlternateContent>
  <bookViews>
    <workbookView xWindow="0" yWindow="0" windowWidth="20520" windowHeight="9465" activeTab="1"/>
  </bookViews>
  <sheets>
    <sheet name="Summary" sheetId="1" r:id="rId1"/>
    <sheet name="Cost Center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2" l="1"/>
  <c r="G110" i="2"/>
  <c r="E110" i="2"/>
  <c r="R90" i="2"/>
  <c r="P90" i="2"/>
  <c r="N90" i="2"/>
  <c r="L90" i="2"/>
  <c r="I90" i="2"/>
  <c r="G90" i="2"/>
  <c r="E90" i="2"/>
  <c r="R89" i="2"/>
  <c r="P89" i="2"/>
  <c r="N89" i="2"/>
  <c r="L89" i="2"/>
  <c r="I89" i="2"/>
  <c r="G89" i="2"/>
  <c r="E89" i="2"/>
  <c r="R88" i="2"/>
  <c r="P88" i="2"/>
  <c r="N88" i="2"/>
  <c r="L88" i="2"/>
  <c r="I88" i="2"/>
  <c r="G88" i="2"/>
  <c r="E88" i="2"/>
  <c r="R87" i="2"/>
  <c r="P87" i="2"/>
  <c r="N87" i="2"/>
  <c r="L87" i="2"/>
  <c r="I87" i="2"/>
  <c r="G87" i="2"/>
  <c r="E87" i="2"/>
  <c r="R86" i="2"/>
  <c r="P86" i="2"/>
  <c r="N86" i="2"/>
  <c r="L86" i="2"/>
  <c r="I86" i="2"/>
  <c r="G86" i="2"/>
  <c r="E86" i="2"/>
  <c r="R85" i="2"/>
  <c r="P85" i="2"/>
  <c r="N85" i="2"/>
  <c r="L85" i="2"/>
  <c r="I85" i="2"/>
  <c r="G85" i="2"/>
  <c r="E85" i="2"/>
  <c r="R84" i="2"/>
  <c r="P84" i="2"/>
  <c r="N84" i="2"/>
  <c r="L84" i="2"/>
  <c r="I84" i="2"/>
  <c r="G84" i="2"/>
  <c r="E84" i="2"/>
  <c r="R83" i="2"/>
  <c r="P83" i="2"/>
  <c r="N83" i="2"/>
  <c r="L83" i="2"/>
  <c r="I83" i="2"/>
  <c r="G83" i="2"/>
  <c r="E83" i="2"/>
  <c r="R82" i="2"/>
  <c r="P82" i="2"/>
  <c r="N82" i="2"/>
  <c r="L82" i="2"/>
  <c r="I82" i="2"/>
  <c r="G82" i="2"/>
  <c r="E82" i="2"/>
  <c r="R81" i="2"/>
  <c r="P81" i="2"/>
  <c r="N81" i="2"/>
  <c r="L81" i="2"/>
  <c r="I81" i="2"/>
  <c r="G81" i="2"/>
  <c r="E81" i="2"/>
  <c r="R80" i="2"/>
  <c r="P80" i="2"/>
  <c r="N80" i="2"/>
  <c r="L80" i="2"/>
  <c r="I80" i="2"/>
  <c r="G80" i="2"/>
  <c r="E80" i="2"/>
  <c r="R79" i="2"/>
  <c r="P79" i="2"/>
  <c r="N79" i="2"/>
  <c r="L79" i="2"/>
  <c r="I79" i="2"/>
  <c r="G79" i="2"/>
  <c r="E79" i="2"/>
  <c r="R78" i="2"/>
  <c r="P78" i="2"/>
  <c r="N78" i="2"/>
  <c r="L78" i="2"/>
  <c r="I78" i="2"/>
  <c r="G78" i="2"/>
  <c r="E78" i="2"/>
  <c r="R77" i="2"/>
  <c r="P77" i="2"/>
  <c r="N77" i="2"/>
  <c r="L77" i="2"/>
  <c r="I77" i="2"/>
  <c r="G77" i="2"/>
  <c r="E77" i="2"/>
  <c r="R76" i="2"/>
  <c r="P76" i="2"/>
  <c r="N76" i="2"/>
  <c r="L76" i="2"/>
  <c r="I76" i="2"/>
  <c r="G76" i="2"/>
  <c r="E76" i="2"/>
  <c r="R75" i="2"/>
  <c r="P75" i="2"/>
  <c r="N75" i="2"/>
  <c r="L75" i="2"/>
  <c r="I75" i="2"/>
  <c r="G75" i="2"/>
  <c r="E75" i="2"/>
  <c r="R74" i="2"/>
  <c r="P74" i="2"/>
  <c r="N74" i="2"/>
  <c r="L74" i="2"/>
  <c r="I74" i="2"/>
  <c r="G74" i="2"/>
  <c r="E74" i="2"/>
  <c r="R73" i="2"/>
  <c r="P73" i="2"/>
  <c r="N73" i="2"/>
  <c r="L73" i="2"/>
  <c r="I73" i="2"/>
  <c r="G73" i="2"/>
  <c r="E73" i="2"/>
  <c r="R72" i="2"/>
  <c r="P72" i="2"/>
  <c r="N72" i="2"/>
  <c r="L72" i="2"/>
  <c r="I72" i="2"/>
  <c r="G72" i="2"/>
  <c r="E72" i="2"/>
  <c r="R71" i="2"/>
  <c r="P71" i="2"/>
  <c r="N71" i="2"/>
  <c r="L71" i="2"/>
  <c r="I71" i="2"/>
  <c r="G71" i="2"/>
  <c r="E71" i="2"/>
  <c r="R70" i="2"/>
  <c r="P70" i="2"/>
  <c r="N70" i="2"/>
  <c r="L70" i="2"/>
  <c r="I70" i="2"/>
  <c r="G70" i="2"/>
  <c r="E70" i="2"/>
  <c r="R69" i="2"/>
  <c r="P69" i="2"/>
  <c r="N69" i="2"/>
  <c r="L69" i="2"/>
  <c r="I69" i="2"/>
  <c r="G69" i="2"/>
  <c r="E69" i="2"/>
  <c r="R68" i="2"/>
  <c r="P68" i="2"/>
  <c r="N68" i="2"/>
  <c r="L68" i="2"/>
  <c r="I68" i="2"/>
  <c r="G68" i="2"/>
  <c r="E68" i="2"/>
  <c r="R67" i="2"/>
  <c r="P67" i="2"/>
  <c r="N67" i="2"/>
  <c r="L67" i="2"/>
  <c r="I67" i="2"/>
  <c r="G67" i="2"/>
  <c r="E67" i="2"/>
  <c r="R66" i="2"/>
  <c r="P66" i="2"/>
  <c r="N66" i="2"/>
  <c r="L66" i="2"/>
  <c r="I66" i="2"/>
  <c r="G66" i="2"/>
  <c r="E66" i="2"/>
  <c r="Q63" i="2"/>
  <c r="O63" i="2"/>
  <c r="M63" i="2"/>
  <c r="R62" i="2"/>
  <c r="P62" i="2"/>
  <c r="N62" i="2"/>
  <c r="L62" i="2"/>
  <c r="I62" i="2"/>
  <c r="G62" i="2"/>
  <c r="E62" i="2"/>
  <c r="R61" i="2"/>
  <c r="P61" i="2"/>
  <c r="N61" i="2"/>
  <c r="L61" i="2"/>
  <c r="I61" i="2"/>
  <c r="G61" i="2"/>
  <c r="E61" i="2"/>
  <c r="R60" i="2"/>
  <c r="R63" i="2" s="1"/>
  <c r="P60" i="2"/>
  <c r="P63" i="2" s="1"/>
  <c r="N60" i="2"/>
  <c r="N63" i="2" s="1"/>
  <c r="L60" i="2"/>
  <c r="L63" i="2" s="1"/>
  <c r="I60" i="2"/>
  <c r="G60" i="2"/>
  <c r="G63" i="2" s="1"/>
  <c r="E60" i="2"/>
  <c r="E63" i="2" s="1"/>
  <c r="R59" i="2"/>
  <c r="P59" i="2"/>
  <c r="N59" i="2"/>
  <c r="L59" i="2"/>
  <c r="I59" i="2"/>
  <c r="G59" i="2"/>
  <c r="E59" i="2"/>
  <c r="R58" i="2"/>
  <c r="P58" i="2"/>
  <c r="N58" i="2"/>
  <c r="L58" i="2"/>
  <c r="I58" i="2"/>
  <c r="G58" i="2"/>
  <c r="E58" i="2"/>
  <c r="R57" i="2"/>
  <c r="P57" i="2"/>
  <c r="N57" i="2"/>
  <c r="L57" i="2"/>
  <c r="I57" i="2"/>
  <c r="G57" i="2"/>
  <c r="E57" i="2"/>
  <c r="R56" i="2"/>
  <c r="P56" i="2"/>
  <c r="N56" i="2"/>
  <c r="L56" i="2"/>
  <c r="I56" i="2"/>
  <c r="G56" i="2"/>
  <c r="E56" i="2"/>
  <c r="R55" i="2"/>
  <c r="P55" i="2"/>
  <c r="N55" i="2"/>
  <c r="L55" i="2"/>
  <c r="I55" i="2"/>
  <c r="G55" i="2"/>
  <c r="E55" i="2"/>
  <c r="R54" i="2"/>
  <c r="P54" i="2"/>
  <c r="N54" i="2"/>
  <c r="L54" i="2"/>
  <c r="I54" i="2"/>
  <c r="G54" i="2"/>
  <c r="E54" i="2"/>
  <c r="R53" i="2"/>
  <c r="P53" i="2"/>
  <c r="N53" i="2"/>
  <c r="L53" i="2"/>
  <c r="I53" i="2"/>
  <c r="G53" i="2"/>
  <c r="E53" i="2"/>
  <c r="R52" i="2"/>
  <c r="P52" i="2"/>
  <c r="N52" i="2"/>
  <c r="L52" i="2"/>
  <c r="I52" i="2"/>
  <c r="G52" i="2"/>
  <c r="E52" i="2"/>
  <c r="R51" i="2"/>
  <c r="P51" i="2"/>
  <c r="N51" i="2"/>
  <c r="L51" i="2"/>
  <c r="I51" i="2"/>
  <c r="G51" i="2"/>
  <c r="E51" i="2"/>
  <c r="R50" i="2"/>
  <c r="P50" i="2"/>
  <c r="N50" i="2"/>
  <c r="L50" i="2"/>
  <c r="I50" i="2"/>
  <c r="G50" i="2"/>
  <c r="E50" i="2"/>
  <c r="R49" i="2"/>
  <c r="P49" i="2"/>
  <c r="N49" i="2"/>
  <c r="L49" i="2"/>
  <c r="I49" i="2"/>
  <c r="G49" i="2"/>
  <c r="E49" i="2"/>
  <c r="R48" i="2"/>
  <c r="P48" i="2"/>
  <c r="N48" i="2"/>
  <c r="L48" i="2"/>
  <c r="I48" i="2"/>
  <c r="G48" i="2"/>
  <c r="E48" i="2"/>
  <c r="R47" i="2"/>
  <c r="P47" i="2"/>
  <c r="N47" i="2"/>
  <c r="L47" i="2"/>
  <c r="I47" i="2"/>
  <c r="G47" i="2"/>
  <c r="E47" i="2"/>
  <c r="R46" i="2"/>
  <c r="P46" i="2"/>
  <c r="N46" i="2"/>
  <c r="L46" i="2"/>
  <c r="I46" i="2"/>
  <c r="G46" i="2"/>
  <c r="E46" i="2"/>
  <c r="R45" i="2"/>
  <c r="P45" i="2"/>
  <c r="N45" i="2"/>
  <c r="L45" i="2"/>
  <c r="I45" i="2"/>
  <c r="G45" i="2"/>
  <c r="E45" i="2"/>
  <c r="R44" i="2"/>
  <c r="P44" i="2"/>
  <c r="N44" i="2"/>
  <c r="L44" i="2"/>
  <c r="I44" i="2"/>
  <c r="G44" i="2"/>
  <c r="E44" i="2"/>
  <c r="R43" i="2"/>
  <c r="P43" i="2"/>
  <c r="N43" i="2"/>
  <c r="L43" i="2"/>
  <c r="I43" i="2"/>
  <c r="I63" i="2" s="1"/>
  <c r="G43" i="2"/>
  <c r="E43" i="2"/>
  <c r="R42" i="2"/>
  <c r="P42" i="2"/>
  <c r="N42" i="2"/>
  <c r="L42" i="2"/>
  <c r="I42" i="2"/>
  <c r="G42" i="2"/>
  <c r="E42" i="2"/>
  <c r="N39" i="2"/>
  <c r="E39" i="2"/>
  <c r="R38" i="2"/>
  <c r="P38" i="2"/>
  <c r="N38" i="2"/>
  <c r="L38" i="2"/>
  <c r="I38" i="2"/>
  <c r="G38" i="2"/>
  <c r="E38" i="2"/>
  <c r="R37" i="2"/>
  <c r="P37" i="2"/>
  <c r="N37" i="2"/>
  <c r="L37" i="2"/>
  <c r="I37" i="2"/>
  <c r="G37" i="2"/>
  <c r="E37" i="2"/>
  <c r="R36" i="2"/>
  <c r="R39" i="2" s="1"/>
  <c r="P36" i="2"/>
  <c r="P39" i="2" s="1"/>
  <c r="N36" i="2"/>
  <c r="L36" i="2"/>
  <c r="L39" i="2" s="1"/>
  <c r="I36" i="2"/>
  <c r="I39" i="2" s="1"/>
  <c r="G36" i="2"/>
  <c r="G39" i="2" s="1"/>
  <c r="E36" i="2"/>
  <c r="R32" i="2"/>
  <c r="P32" i="2"/>
  <c r="N32" i="2"/>
  <c r="L32" i="2"/>
  <c r="I32" i="2"/>
  <c r="G32" i="2"/>
  <c r="E32" i="2"/>
  <c r="R31" i="2"/>
  <c r="P31" i="2"/>
  <c r="N31" i="2"/>
  <c r="L31" i="2"/>
  <c r="I31" i="2"/>
  <c r="G31" i="2"/>
  <c r="E31" i="2"/>
  <c r="R30" i="2"/>
  <c r="P30" i="2"/>
  <c r="N30" i="2"/>
  <c r="L30" i="2"/>
  <c r="I30" i="2"/>
  <c r="G30" i="2"/>
  <c r="E30" i="2"/>
  <c r="R29" i="2"/>
  <c r="P29" i="2"/>
  <c r="N29" i="2"/>
  <c r="L29" i="2"/>
  <c r="I29" i="2"/>
  <c r="G29" i="2"/>
  <c r="E29" i="2"/>
  <c r="R28" i="2"/>
  <c r="P28" i="2"/>
  <c r="N28" i="2"/>
  <c r="L28" i="2"/>
  <c r="I28" i="2"/>
  <c r="G28" i="2"/>
  <c r="E28" i="2"/>
  <c r="R27" i="2"/>
  <c r="P27" i="2"/>
  <c r="N27" i="2"/>
  <c r="L27" i="2"/>
  <c r="I27" i="2"/>
  <c r="G27" i="2"/>
  <c r="E27" i="2"/>
  <c r="R26" i="2"/>
  <c r="P26" i="2"/>
  <c r="N26" i="2"/>
  <c r="L26" i="2"/>
  <c r="I26" i="2"/>
  <c r="G26" i="2"/>
  <c r="E26" i="2"/>
  <c r="R25" i="2"/>
  <c r="P25" i="2"/>
  <c r="N25" i="2"/>
  <c r="L25" i="2"/>
  <c r="I25" i="2"/>
  <c r="G25" i="2"/>
  <c r="E25" i="2"/>
  <c r="R24" i="2"/>
  <c r="P24" i="2"/>
  <c r="N24" i="2"/>
  <c r="L24" i="2"/>
  <c r="I24" i="2"/>
  <c r="G24" i="2"/>
  <c r="E24" i="2"/>
  <c r="R23" i="2"/>
  <c r="P23" i="2"/>
  <c r="N23" i="2"/>
  <c r="L23" i="2"/>
  <c r="I23" i="2"/>
  <c r="G23" i="2"/>
  <c r="E23" i="2"/>
  <c r="R22" i="2"/>
  <c r="P22" i="2"/>
  <c r="N22" i="2"/>
  <c r="L22" i="2"/>
  <c r="I22" i="2"/>
  <c r="G22" i="2"/>
  <c r="E22" i="2"/>
  <c r="R21" i="2"/>
  <c r="P21" i="2"/>
  <c r="N21" i="2"/>
  <c r="N33" i="2" s="1"/>
  <c r="L21" i="2"/>
  <c r="I21" i="2"/>
  <c r="G21" i="2"/>
  <c r="E21" i="2"/>
  <c r="E33" i="2" s="1"/>
  <c r="R20" i="2"/>
  <c r="P20" i="2"/>
  <c r="N20" i="2"/>
  <c r="L20" i="2"/>
  <c r="I20" i="2"/>
  <c r="G20" i="2"/>
  <c r="E20" i="2"/>
  <c r="R19" i="2"/>
  <c r="R33" i="2" s="1"/>
  <c r="P19" i="2"/>
  <c r="P33" i="2" s="1"/>
  <c r="N19" i="2"/>
  <c r="L19" i="2"/>
  <c r="L33" i="2" s="1"/>
  <c r="I19" i="2"/>
  <c r="I33" i="2" s="1"/>
  <c r="G19" i="2"/>
  <c r="G33" i="2" s="1"/>
  <c r="E19" i="2"/>
  <c r="R15" i="2"/>
  <c r="P15" i="2"/>
  <c r="N15" i="2"/>
  <c r="L15" i="2"/>
  <c r="I15" i="2"/>
  <c r="G15" i="2"/>
  <c r="E15" i="2"/>
  <c r="R14" i="2"/>
  <c r="P14" i="2"/>
  <c r="N14" i="2"/>
  <c r="L14" i="2"/>
  <c r="I14" i="2"/>
  <c r="G14" i="2"/>
  <c r="E14" i="2"/>
  <c r="R13" i="2"/>
  <c r="P13" i="2"/>
  <c r="N13" i="2"/>
  <c r="L13" i="2"/>
  <c r="I13" i="2"/>
  <c r="G13" i="2"/>
  <c r="E13" i="2"/>
  <c r="R12" i="2"/>
  <c r="P12" i="2"/>
  <c r="P16" i="2" s="1"/>
  <c r="P92" i="2" s="1"/>
  <c r="N12" i="2"/>
  <c r="L12" i="2"/>
  <c r="I12" i="2"/>
  <c r="G12" i="2"/>
  <c r="G16" i="2" s="1"/>
  <c r="G92" i="2" s="1"/>
  <c r="E12" i="2"/>
  <c r="R11" i="2"/>
  <c r="P11" i="2"/>
  <c r="N11" i="2"/>
  <c r="L11" i="2"/>
  <c r="I11" i="2"/>
  <c r="G11" i="2"/>
  <c r="E11" i="2"/>
  <c r="R10" i="2"/>
  <c r="R16" i="2" s="1"/>
  <c r="P10" i="2"/>
  <c r="N10" i="2"/>
  <c r="N16" i="2" s="1"/>
  <c r="N92" i="2" s="1"/>
  <c r="L10" i="2"/>
  <c r="L16" i="2" s="1"/>
  <c r="L92" i="2" s="1"/>
  <c r="I10" i="2"/>
  <c r="I16" i="2" s="1"/>
  <c r="G10" i="2"/>
  <c r="E10" i="2"/>
  <c r="E16" i="2" s="1"/>
  <c r="E92" i="2" s="1"/>
  <c r="P31" i="1"/>
  <c r="N31" i="1"/>
  <c r="L31" i="1"/>
  <c r="J31" i="1"/>
  <c r="I31" i="1"/>
  <c r="G31" i="1"/>
  <c r="Q27" i="1"/>
  <c r="O27" i="1"/>
  <c r="M27" i="1"/>
  <c r="K27" i="1"/>
  <c r="H27" i="1"/>
  <c r="F27" i="1"/>
  <c r="D27" i="1"/>
  <c r="Q25" i="1"/>
  <c r="O25" i="1"/>
  <c r="M25" i="1"/>
  <c r="K25" i="1"/>
  <c r="H25" i="1"/>
  <c r="F25" i="1"/>
  <c r="D25" i="1"/>
  <c r="Q23" i="1"/>
  <c r="O23" i="1"/>
  <c r="M23" i="1"/>
  <c r="K23" i="1"/>
  <c r="H23" i="1"/>
  <c r="F23" i="1"/>
  <c r="D23" i="1"/>
  <c r="Q21" i="1"/>
  <c r="Q29" i="1" s="1"/>
  <c r="O21" i="1"/>
  <c r="M21" i="1"/>
  <c r="K21" i="1"/>
  <c r="H21" i="1"/>
  <c r="H29" i="1" s="1"/>
  <c r="H31" i="1" s="1"/>
  <c r="F21" i="1"/>
  <c r="D21" i="1"/>
  <c r="Q19" i="1"/>
  <c r="O19" i="1"/>
  <c r="O29" i="1" s="1"/>
  <c r="M19" i="1"/>
  <c r="M29" i="1" s="1"/>
  <c r="K19" i="1"/>
  <c r="K29" i="1" s="1"/>
  <c r="H19" i="1"/>
  <c r="F19" i="1"/>
  <c r="F29" i="1" s="1"/>
  <c r="D19" i="1"/>
  <c r="D29" i="1" s="1"/>
  <c r="Q15" i="1"/>
  <c r="M15" i="1"/>
  <c r="M31" i="1" s="1"/>
  <c r="K15" i="1"/>
  <c r="K31" i="1" s="1"/>
  <c r="H15" i="1"/>
  <c r="F15" i="1"/>
  <c r="D15" i="1"/>
  <c r="D31" i="1" s="1"/>
  <c r="O13" i="1"/>
  <c r="O11" i="1"/>
  <c r="O15" i="1" s="1"/>
  <c r="I92" i="2" l="1"/>
  <c r="R92" i="2"/>
  <c r="K33" i="1"/>
  <c r="K35" i="1" s="1"/>
  <c r="H33" i="1"/>
  <c r="H35" i="1" s="1"/>
  <c r="D33" i="1"/>
  <c r="D35" i="1" s="1"/>
  <c r="M33" i="1"/>
  <c r="M35" i="1" s="1"/>
  <c r="F31" i="1"/>
  <c r="Q31" i="1"/>
  <c r="O31" i="1"/>
  <c r="F33" i="1" l="1"/>
  <c r="F35" i="1" s="1"/>
</calcChain>
</file>

<file path=xl/sharedStrings.xml><?xml version="1.0" encoding="utf-8"?>
<sst xmlns="http://schemas.openxmlformats.org/spreadsheetml/2006/main" count="136" uniqueCount="117">
  <si>
    <t>The Eastern Pennsylvania Conference of The UMC</t>
  </si>
  <si>
    <t xml:space="preserve">Connectional Ministries Fund (CMF) </t>
  </si>
  <si>
    <t>--------------------Full Year--------------------</t>
  </si>
  <si>
    <t>----------------------------Year-To-Date---------------------------</t>
  </si>
  <si>
    <t>Actual</t>
  </si>
  <si>
    <t>Budget</t>
  </si>
  <si>
    <t>Variance</t>
  </si>
  <si>
    <t>Income</t>
  </si>
  <si>
    <t>Connectional Ministries Fund</t>
  </si>
  <si>
    <t>Total Income</t>
  </si>
  <si>
    <t>Connectional Table Expenses</t>
  </si>
  <si>
    <t>Creating New Places for New People</t>
  </si>
  <si>
    <t>Ministry with the Poor</t>
  </si>
  <si>
    <t>Global Health</t>
  </si>
  <si>
    <t>Developing Principled Leaders</t>
  </si>
  <si>
    <t>Trustees, Administration, Communications &amp; Other</t>
  </si>
  <si>
    <t>Sub Total</t>
  </si>
  <si>
    <t>Net Connectional Ministries Operating Result</t>
  </si>
  <si>
    <t>Resolution 2018-24 - Pre-82 Pension</t>
  </si>
  <si>
    <t>SURPLUS/(DEFICIT)</t>
  </si>
  <si>
    <t>Page</t>
  </si>
  <si>
    <t>COST</t>
  </si>
  <si>
    <t>#</t>
  </si>
  <si>
    <t>CENTER</t>
  </si>
  <si>
    <t>Expenses</t>
  </si>
  <si>
    <t>Creating New Places for New People; Revitalizing Congregations</t>
  </si>
  <si>
    <t>Connectional Ministries</t>
  </si>
  <si>
    <t>Connectional Table</t>
  </si>
  <si>
    <t>Office of Outreach - Latino Plan</t>
  </si>
  <si>
    <t>New Church Starts</t>
  </si>
  <si>
    <t>Conference Leadership Committee</t>
  </si>
  <si>
    <t>6401/11</t>
  </si>
  <si>
    <t xml:space="preserve">Equitable Compensation </t>
  </si>
  <si>
    <t>Total</t>
  </si>
  <si>
    <t>UM Advocacy in PA</t>
  </si>
  <si>
    <t>Prison Ministries</t>
  </si>
  <si>
    <t>Office of Urban and Global Ministries</t>
  </si>
  <si>
    <t>Church and Society</t>
  </si>
  <si>
    <t>Religious Leader Council</t>
  </si>
  <si>
    <t>Pennsylvania Council of Churches</t>
  </si>
  <si>
    <t>Office of Human Relations/Leadership Ministries</t>
  </si>
  <si>
    <t>Registrations</t>
  </si>
  <si>
    <t>Commission on Religion and Race</t>
  </si>
  <si>
    <t>Domestic Violence Ministry</t>
  </si>
  <si>
    <t>Disaster Relief</t>
  </si>
  <si>
    <t>Rapid Repsonse Team</t>
  </si>
  <si>
    <t>Volunteers in Mission</t>
  </si>
  <si>
    <t>Congo Partnership</t>
  </si>
  <si>
    <t xml:space="preserve"> I - Care Team</t>
  </si>
  <si>
    <t>Health &amp; Healing Counsel</t>
  </si>
  <si>
    <t>Global Ministries</t>
  </si>
  <si>
    <t>Office of Camping and Nuturing Ministries</t>
  </si>
  <si>
    <t xml:space="preserve">Christian Edu/Worship/Older Adult Ministry </t>
  </si>
  <si>
    <t>EPA Conf Disability Concerns Committee</t>
  </si>
  <si>
    <t>Childrens Ministry Team</t>
  </si>
  <si>
    <t>Youth and Young Adult Ministry</t>
  </si>
  <si>
    <t>Status and Role of Women: Commission On</t>
  </si>
  <si>
    <t>Campus Ministry</t>
  </si>
  <si>
    <t>United Methodist Men</t>
  </si>
  <si>
    <t>Board of Lay Ministries</t>
  </si>
  <si>
    <t>BOOM Administration and Programs</t>
  </si>
  <si>
    <t>BOOM Pastoral Care</t>
  </si>
  <si>
    <t>BOOM Ministerial Expenses</t>
  </si>
  <si>
    <t>BOOM Ministerial Income</t>
  </si>
  <si>
    <t xml:space="preserve">DS Fund - South District </t>
  </si>
  <si>
    <t>DS Fund - North District</t>
  </si>
  <si>
    <t>DS Fund - West District</t>
  </si>
  <si>
    <t>DS Fund - East District</t>
  </si>
  <si>
    <t>DS Fund - Cabinet Mission &amp; Ministry</t>
  </si>
  <si>
    <t>Total DS Fund</t>
  </si>
  <si>
    <t>Lay training Scholarship Fund</t>
  </si>
  <si>
    <t>EPA Scholarship Committee</t>
  </si>
  <si>
    <t>Total DPL</t>
  </si>
  <si>
    <t>Administrative and Trustees</t>
  </si>
  <si>
    <t>Office of Administrative Ministries - Recoveries</t>
  </si>
  <si>
    <t>Office of Administrative Ministries - Expenses</t>
  </si>
  <si>
    <t>Office of Administrative Ministries - Net Exp</t>
  </si>
  <si>
    <t>Area Episcopacy Committee</t>
  </si>
  <si>
    <t>Bishop Area Expenses</t>
  </si>
  <si>
    <t xml:space="preserve"> Archives and History</t>
  </si>
  <si>
    <t>Trustees - South District</t>
  </si>
  <si>
    <t>Trustees - North District</t>
  </si>
  <si>
    <t>Trustees - West District</t>
  </si>
  <si>
    <t>Trustees - East District</t>
  </si>
  <si>
    <t>Total Trustees District Offices</t>
  </si>
  <si>
    <t>Episcopal Residence</t>
  </si>
  <si>
    <t>Conference Office Building</t>
  </si>
  <si>
    <t>Other Expense</t>
  </si>
  <si>
    <t>Total Expenses - Board of Trustees</t>
  </si>
  <si>
    <t>Bequests &amp; Gifts</t>
  </si>
  <si>
    <t>Rental Income</t>
  </si>
  <si>
    <t>Reserves</t>
  </si>
  <si>
    <t>Total Revenues - Board of Trustees</t>
  </si>
  <si>
    <t>Net Expenses - Board of Trustees</t>
  </si>
  <si>
    <t>Office of Communications</t>
  </si>
  <si>
    <t>Conference Session</t>
  </si>
  <si>
    <t>NE Jurisdictional Conference Support</t>
  </si>
  <si>
    <t>Moving Expenses</t>
  </si>
  <si>
    <t>Total - Administration &amp; Trustees</t>
  </si>
  <si>
    <t xml:space="preserve">Grand Total </t>
  </si>
  <si>
    <t>Congregational Transformation Team</t>
  </si>
  <si>
    <t>Calling Disciples Resource Team</t>
  </si>
  <si>
    <t>Racial Ethnic Ministries</t>
  </si>
  <si>
    <t>Nuturing Disciples  RT</t>
  </si>
  <si>
    <t xml:space="preserve">ACWIRT </t>
  </si>
  <si>
    <t>Conference Missionary Secretary</t>
  </si>
  <si>
    <t>Religion and Race</t>
  </si>
  <si>
    <t>Status and Role of Women</t>
  </si>
  <si>
    <t>Conference Committee on Mission Personnel</t>
  </si>
  <si>
    <t xml:space="preserve">Leadership RT </t>
  </si>
  <si>
    <t>Office of HR and Leadership</t>
  </si>
  <si>
    <t>Making Disciples</t>
  </si>
  <si>
    <t>Committee on Nominations</t>
  </si>
  <si>
    <t>Conference Statistician</t>
  </si>
  <si>
    <t>May 2020 Budget Report</t>
  </si>
  <si>
    <t>PPP Loan (April-June 2020)</t>
  </si>
  <si>
    <t>2020 Budget - May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</si>
</sst>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/dd/yy;@"/>
    <numFmt numFmtId="165" formatCode="[$-409]d\-mmm\-yy;@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9"/>
      <color indexed="8"/>
      <name val="Arial"/>
      <family val="2"/>
    </font>
    <font>
      <i/>
      <sz val="11"/>
      <color indexed="8"/>
      <name val="Arial"/>
      <family val="2"/>
    </font>
    <font>
      <i/>
      <sz val="9"/>
      <color indexed="8"/>
      <name val="Arial"/>
      <family val="2"/>
    </font>
    <font>
      <u/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/>
    <xf numFmtId="14" fontId="5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165" fontId="8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7" fontId="2" fillId="0" borderId="0" xfId="0" applyNumberFormat="1" applyFont="1" applyFill="1" applyBorder="1" applyAlignment="1" applyProtection="1"/>
    <xf numFmtId="37" fontId="5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 vertical="center"/>
    </xf>
    <xf numFmtId="37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0" borderId="0" xfId="0" applyFont="1" applyAlignment="1">
      <alignment horizontal="left" vertical="center"/>
    </xf>
    <xf numFmtId="37" fontId="5" fillId="0" borderId="0" xfId="1" applyNumberFormat="1" applyFont="1" applyFill="1" applyBorder="1" applyAlignment="1" applyProtection="1"/>
    <xf numFmtId="37" fontId="2" fillId="0" borderId="2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7" fontId="5" fillId="0" borderId="3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9" fontId="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165" fontId="8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7" fontId="5" fillId="0" borderId="4" xfId="0" applyNumberFormat="1" applyFont="1" applyFill="1" applyBorder="1" applyAlignment="1" applyProtection="1"/>
    <xf numFmtId="37" fontId="2" fillId="0" borderId="0" xfId="1" applyNumberFormat="1" applyFont="1" applyFill="1" applyBorder="1" applyAlignment="1" applyProtection="1"/>
    <xf numFmtId="37" fontId="5" fillId="0" borderId="4" xfId="1" applyNumberFormat="1" applyFont="1" applyFill="1" applyBorder="1" applyAlignment="1" applyProtection="1"/>
    <xf numFmtId="3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166" fontId="2" fillId="0" borderId="0" xfId="1" applyNumberFormat="1" applyFont="1" applyFill="1" applyBorder="1" applyAlignment="1" applyProtection="1"/>
    <xf numFmtId="37" fontId="2" fillId="0" borderId="0" xfId="0" applyNumberFormat="1" applyFont="1" applyBorder="1" applyAlignment="1">
      <alignment horizontal="right" vertical="center"/>
    </xf>
    <xf numFmtId="37" fontId="2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MF%20Budget%20May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details"/>
      <sheetName val="DATA FOR 7 yrs"/>
      <sheetName val="Base data clergy 07"/>
      <sheetName val="Other Conf"/>
      <sheetName val="clergy comp 08"/>
      <sheetName val="budget detail 09"/>
      <sheetName val="Four Fouces"/>
      <sheetName val="2008 Changes"/>
      <sheetName val="2009 Changes"/>
      <sheetName val="Mar CMF"/>
      <sheetName val="Table of Contents"/>
      <sheetName val="Summary"/>
      <sheetName val="Cost Centers"/>
      <sheetName val="CT-CNPNP;RC"/>
      <sheetName val="CT-Ministry with Poor"/>
      <sheetName val="CT-Global Health"/>
      <sheetName val="CT-DPL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D20">
            <v>232959.9</v>
          </cell>
          <cell r="F20">
            <v>239597.13000000003</v>
          </cell>
          <cell r="H20">
            <v>257803</v>
          </cell>
          <cell r="K20">
            <v>107417.91666666666</v>
          </cell>
          <cell r="M20">
            <v>93028.359999999986</v>
          </cell>
          <cell r="O20">
            <v>14389.556666666667</v>
          </cell>
          <cell r="Q20">
            <v>102379</v>
          </cell>
        </row>
        <row r="24">
          <cell r="D24">
            <v>48.23</v>
          </cell>
          <cell r="F24">
            <v>1000</v>
          </cell>
          <cell r="H24">
            <v>1000</v>
          </cell>
          <cell r="K24">
            <v>416.66666666666663</v>
          </cell>
          <cell r="M24">
            <v>0</v>
          </cell>
          <cell r="O24">
            <v>416.66666666666663</v>
          </cell>
          <cell r="Q24">
            <v>0</v>
          </cell>
        </row>
        <row r="37">
          <cell r="D37">
            <v>24162.19</v>
          </cell>
          <cell r="F37">
            <v>37408.17</v>
          </cell>
          <cell r="H37">
            <v>46075</v>
          </cell>
          <cell r="K37">
            <v>19197.916666666668</v>
          </cell>
          <cell r="M37">
            <v>6557.5</v>
          </cell>
          <cell r="O37">
            <v>12640.416666666664</v>
          </cell>
          <cell r="Q37">
            <v>9895</v>
          </cell>
        </row>
        <row r="41">
          <cell r="F41">
            <v>26225</v>
          </cell>
          <cell r="H41">
            <v>27012</v>
          </cell>
          <cell r="K41">
            <v>11255</v>
          </cell>
          <cell r="M41">
            <v>11255</v>
          </cell>
          <cell r="O41">
            <v>0</v>
          </cell>
          <cell r="Q41">
            <v>10927</v>
          </cell>
        </row>
        <row r="42">
          <cell r="F42">
            <v>78915.490000000005</v>
          </cell>
          <cell r="H42">
            <v>140200</v>
          </cell>
          <cell r="K42">
            <v>58416.666666666672</v>
          </cell>
          <cell r="M42">
            <v>6265</v>
          </cell>
          <cell r="O42">
            <v>52151.666666666672</v>
          </cell>
          <cell r="Q42">
            <v>18962</v>
          </cell>
        </row>
        <row r="43">
          <cell r="D43">
            <v>128209.86</v>
          </cell>
        </row>
        <row r="47">
          <cell r="D47">
            <v>0</v>
          </cell>
          <cell r="F47">
            <v>150</v>
          </cell>
          <cell r="H47">
            <v>1900</v>
          </cell>
          <cell r="K47">
            <v>791.66666666666674</v>
          </cell>
          <cell r="M47">
            <v>0</v>
          </cell>
          <cell r="O47">
            <v>791.66666666666674</v>
          </cell>
          <cell r="Q47">
            <v>0</v>
          </cell>
        </row>
        <row r="63">
          <cell r="D63">
            <v>215719.46000000002</v>
          </cell>
          <cell r="F63">
            <v>201102.1</v>
          </cell>
          <cell r="H63">
            <v>224505</v>
          </cell>
          <cell r="K63">
            <v>93543.75</v>
          </cell>
          <cell r="M63">
            <v>92688.41</v>
          </cell>
          <cell r="O63">
            <v>855.34000000000287</v>
          </cell>
          <cell r="Q63">
            <v>93947</v>
          </cell>
        </row>
        <row r="66">
          <cell r="D66">
            <v>601099.64</v>
          </cell>
          <cell r="F66">
            <v>584397.89</v>
          </cell>
          <cell r="H66">
            <v>698495</v>
          </cell>
          <cell r="K66">
            <v>291039.58333333337</v>
          </cell>
          <cell r="M66">
            <v>209794.27</v>
          </cell>
          <cell r="O66">
            <v>81245.313333333339</v>
          </cell>
          <cell r="Q66">
            <v>236110</v>
          </cell>
        </row>
      </sheetData>
      <sheetData sheetId="14">
        <row r="11">
          <cell r="D11">
            <v>6000</v>
          </cell>
          <cell r="F11">
            <v>6000</v>
          </cell>
          <cell r="H11">
            <v>6000</v>
          </cell>
          <cell r="K11">
            <v>2500</v>
          </cell>
          <cell r="M11">
            <v>1666.6</v>
          </cell>
          <cell r="O11">
            <v>833.40000000000009</v>
          </cell>
          <cell r="Q11">
            <v>2500</v>
          </cell>
        </row>
        <row r="15">
          <cell r="D15">
            <v>198.49</v>
          </cell>
          <cell r="F15">
            <v>366.19</v>
          </cell>
          <cell r="H15">
            <v>900</v>
          </cell>
          <cell r="K15">
            <v>375</v>
          </cell>
          <cell r="M15">
            <v>100</v>
          </cell>
          <cell r="O15">
            <v>275</v>
          </cell>
          <cell r="Q15">
            <v>198</v>
          </cell>
        </row>
        <row r="29">
          <cell r="D29">
            <v>69077.66</v>
          </cell>
          <cell r="F29">
            <v>76299.679999999993</v>
          </cell>
          <cell r="H29">
            <v>101012</v>
          </cell>
          <cell r="K29">
            <v>42088.333333333336</v>
          </cell>
          <cell r="M29">
            <v>41545</v>
          </cell>
          <cell r="O29">
            <v>543.33333333333667</v>
          </cell>
          <cell r="Q29">
            <v>12758</v>
          </cell>
        </row>
        <row r="33">
          <cell r="D33">
            <v>2150</v>
          </cell>
          <cell r="F33">
            <v>1650</v>
          </cell>
          <cell r="H33">
            <v>2000</v>
          </cell>
          <cell r="K33">
            <v>833.33333333333326</v>
          </cell>
          <cell r="M33">
            <v>0</v>
          </cell>
          <cell r="O33">
            <v>833.33333333333326</v>
          </cell>
          <cell r="Q33">
            <v>0</v>
          </cell>
        </row>
        <row r="38">
          <cell r="D38">
            <v>5000</v>
          </cell>
          <cell r="F38">
            <v>5000</v>
          </cell>
          <cell r="H38">
            <v>5000</v>
          </cell>
          <cell r="K38">
            <v>2083.3333333333335</v>
          </cell>
          <cell r="M38">
            <v>2083.33</v>
          </cell>
          <cell r="O38">
            <v>3.3333333335576754E-3</v>
          </cell>
          <cell r="Q38">
            <v>2083</v>
          </cell>
        </row>
        <row r="42">
          <cell r="D42">
            <v>5000</v>
          </cell>
          <cell r="F42">
            <v>5000</v>
          </cell>
          <cell r="H42">
            <v>5000</v>
          </cell>
          <cell r="K42">
            <v>2083.3333333333335</v>
          </cell>
          <cell r="M42">
            <v>2083.33</v>
          </cell>
          <cell r="O42">
            <v>3.3333333335576754E-3</v>
          </cell>
          <cell r="Q42">
            <v>2083</v>
          </cell>
        </row>
        <row r="45">
          <cell r="D45">
            <v>-10526</v>
          </cell>
          <cell r="F45">
            <v>-9297</v>
          </cell>
          <cell r="H45">
            <v>-10000</v>
          </cell>
          <cell r="K45">
            <v>-4166.666666666667</v>
          </cell>
          <cell r="M45">
            <v>-4252</v>
          </cell>
          <cell r="O45">
            <v>85.33333333333303</v>
          </cell>
          <cell r="Q45">
            <v>-3945</v>
          </cell>
        </row>
        <row r="47">
          <cell r="D47">
            <v>40299</v>
          </cell>
          <cell r="F47">
            <v>34524.22</v>
          </cell>
          <cell r="H47">
            <v>35000</v>
          </cell>
          <cell r="K47">
            <v>14583.333333333332</v>
          </cell>
          <cell r="M47">
            <v>7912</v>
          </cell>
          <cell r="O47">
            <v>6671.3333333333321</v>
          </cell>
          <cell r="Q47">
            <v>11708</v>
          </cell>
        </row>
        <row r="51">
          <cell r="D51">
            <v>1552.65</v>
          </cell>
          <cell r="F51">
            <v>7393.28</v>
          </cell>
          <cell r="H51">
            <v>19000</v>
          </cell>
          <cell r="K51">
            <v>7916.6666666666661</v>
          </cell>
          <cell r="M51">
            <v>4311.3</v>
          </cell>
          <cell r="O51">
            <v>3605.3666666666659</v>
          </cell>
          <cell r="Q51">
            <v>1599</v>
          </cell>
        </row>
        <row r="55">
          <cell r="D55">
            <v>0</v>
          </cell>
          <cell r="F55">
            <v>0</v>
          </cell>
          <cell r="H55">
            <v>4000</v>
          </cell>
          <cell r="K55">
            <v>1666.6666666666665</v>
          </cell>
          <cell r="M55">
            <v>0</v>
          </cell>
          <cell r="O55">
            <v>1666.6666666666665</v>
          </cell>
          <cell r="Q55">
            <v>0</v>
          </cell>
        </row>
        <row r="59">
          <cell r="D59">
            <v>0</v>
          </cell>
          <cell r="F59">
            <v>0</v>
          </cell>
          <cell r="H59">
            <v>5000</v>
          </cell>
          <cell r="K59">
            <v>2083.3333333333335</v>
          </cell>
          <cell r="M59">
            <v>0</v>
          </cell>
          <cell r="O59">
            <v>2083.3333333333335</v>
          </cell>
          <cell r="Q59">
            <v>0</v>
          </cell>
        </row>
        <row r="63">
          <cell r="D63">
            <v>0</v>
          </cell>
          <cell r="F63">
            <v>0</v>
          </cell>
          <cell r="H63">
            <v>1000</v>
          </cell>
          <cell r="K63">
            <v>416.66666666666663</v>
          </cell>
          <cell r="M63">
            <v>0</v>
          </cell>
          <cell r="O63">
            <v>416.66666666666663</v>
          </cell>
          <cell r="Q63">
            <v>0</v>
          </cell>
        </row>
        <row r="67">
          <cell r="D67">
            <v>4000</v>
          </cell>
          <cell r="F67">
            <v>4000</v>
          </cell>
          <cell r="H67">
            <v>7500</v>
          </cell>
          <cell r="K67">
            <v>3125</v>
          </cell>
          <cell r="M67">
            <v>3125</v>
          </cell>
          <cell r="O67">
            <v>0</v>
          </cell>
          <cell r="Q67">
            <v>1667</v>
          </cell>
        </row>
        <row r="71">
          <cell r="D71">
            <v>500</v>
          </cell>
          <cell r="F71">
            <v>500</v>
          </cell>
          <cell r="H71">
            <v>500</v>
          </cell>
          <cell r="K71">
            <v>208.33333333333331</v>
          </cell>
          <cell r="M71">
            <v>208.33</v>
          </cell>
          <cell r="O71">
            <v>3.33333333330188E-3</v>
          </cell>
          <cell r="Q71">
            <v>208</v>
          </cell>
        </row>
        <row r="73">
          <cell r="D73">
            <v>123251.8</v>
          </cell>
          <cell r="F73">
            <v>131436.37</v>
          </cell>
          <cell r="H73">
            <v>181912</v>
          </cell>
          <cell r="K73">
            <v>74130.000000000015</v>
          </cell>
          <cell r="M73">
            <v>58782.890000000007</v>
          </cell>
          <cell r="O73">
            <v>15347.11</v>
          </cell>
          <cell r="Q73">
            <v>30859</v>
          </cell>
        </row>
      </sheetData>
      <sheetData sheetId="15">
        <row r="10">
          <cell r="D10">
            <v>6584.99</v>
          </cell>
          <cell r="F10">
            <v>7636.9</v>
          </cell>
          <cell r="H10">
            <v>13160</v>
          </cell>
          <cell r="K10">
            <v>5483.3333333333339</v>
          </cell>
          <cell r="M10">
            <v>1265.48</v>
          </cell>
          <cell r="O10">
            <v>4217.8533333333344</v>
          </cell>
          <cell r="Q10">
            <v>3859</v>
          </cell>
        </row>
        <row r="14">
          <cell r="D14">
            <v>150</v>
          </cell>
          <cell r="F14">
            <v>150</v>
          </cell>
          <cell r="H14">
            <v>1500</v>
          </cell>
          <cell r="K14">
            <v>625</v>
          </cell>
          <cell r="M14">
            <v>0</v>
          </cell>
          <cell r="O14">
            <v>625</v>
          </cell>
          <cell r="Q14">
            <v>0</v>
          </cell>
        </row>
        <row r="18">
          <cell r="D18">
            <v>0</v>
          </cell>
          <cell r="F18">
            <v>0</v>
          </cell>
          <cell r="H18">
            <v>2000</v>
          </cell>
          <cell r="K18">
            <v>833.33333333333326</v>
          </cell>
          <cell r="M18">
            <v>0</v>
          </cell>
          <cell r="O18">
            <v>833.33333333333326</v>
          </cell>
          <cell r="Q18">
            <v>0</v>
          </cell>
        </row>
        <row r="21">
          <cell r="D21">
            <v>6734.99</v>
          </cell>
          <cell r="F21">
            <v>7786.9</v>
          </cell>
          <cell r="H21">
            <v>16660</v>
          </cell>
          <cell r="K21">
            <v>6941.666666666667</v>
          </cell>
          <cell r="M21">
            <v>1265.48</v>
          </cell>
          <cell r="O21">
            <v>5676.1866666666674</v>
          </cell>
          <cell r="Q21">
            <v>3859</v>
          </cell>
        </row>
      </sheetData>
      <sheetData sheetId="16">
        <row r="11">
          <cell r="D11">
            <v>237000</v>
          </cell>
          <cell r="F11">
            <v>237000</v>
          </cell>
          <cell r="H11">
            <v>237000</v>
          </cell>
          <cell r="K11">
            <v>98750</v>
          </cell>
          <cell r="M11">
            <v>98750</v>
          </cell>
          <cell r="O11">
            <v>0</v>
          </cell>
          <cell r="Q11">
            <v>98750</v>
          </cell>
        </row>
        <row r="15">
          <cell r="D15">
            <v>0</v>
          </cell>
          <cell r="F15">
            <v>0</v>
          </cell>
          <cell r="H15">
            <v>500</v>
          </cell>
          <cell r="K15">
            <v>208.33333333333331</v>
          </cell>
          <cell r="M15">
            <v>0</v>
          </cell>
          <cell r="O15">
            <v>208.33333333333331</v>
          </cell>
          <cell r="Q15">
            <v>0</v>
          </cell>
        </row>
        <row r="19">
          <cell r="D19">
            <v>0</v>
          </cell>
          <cell r="F19">
            <v>198.6</v>
          </cell>
          <cell r="H19">
            <v>3500</v>
          </cell>
          <cell r="K19">
            <v>1458.3333333333335</v>
          </cell>
          <cell r="M19">
            <v>0</v>
          </cell>
          <cell r="O19">
            <v>1458.3333333333335</v>
          </cell>
          <cell r="Q19">
            <v>0</v>
          </cell>
        </row>
        <row r="22">
          <cell r="D22">
            <v>1505.4</v>
          </cell>
          <cell r="F22">
            <v>466.81</v>
          </cell>
          <cell r="H22">
            <v>1500</v>
          </cell>
          <cell r="K22">
            <v>625</v>
          </cell>
          <cell r="M22">
            <v>0</v>
          </cell>
          <cell r="O22">
            <v>625</v>
          </cell>
          <cell r="Q22">
            <v>0</v>
          </cell>
        </row>
        <row r="37">
          <cell r="D37">
            <v>44522.93</v>
          </cell>
          <cell r="F37">
            <v>85261.200000000012</v>
          </cell>
          <cell r="H37">
            <v>94869</v>
          </cell>
          <cell r="K37">
            <v>39528.75</v>
          </cell>
          <cell r="M37">
            <v>34649.74</v>
          </cell>
          <cell r="O37">
            <v>4879.010000000002</v>
          </cell>
          <cell r="Q37">
            <v>24660</v>
          </cell>
        </row>
        <row r="40">
          <cell r="D40">
            <v>0</v>
          </cell>
          <cell r="F40">
            <v>0</v>
          </cell>
          <cell r="H40">
            <v>5500</v>
          </cell>
          <cell r="K40">
            <v>2291.6666666666665</v>
          </cell>
          <cell r="M40">
            <v>0</v>
          </cell>
          <cell r="O40">
            <v>0</v>
          </cell>
          <cell r="Q40">
            <v>0</v>
          </cell>
        </row>
        <row r="44">
          <cell r="D44">
            <v>0</v>
          </cell>
          <cell r="F44">
            <v>0</v>
          </cell>
          <cell r="H44">
            <v>1500</v>
          </cell>
          <cell r="K44">
            <v>625</v>
          </cell>
          <cell r="M44">
            <v>0</v>
          </cell>
          <cell r="O44">
            <v>0</v>
          </cell>
          <cell r="Q44">
            <v>0</v>
          </cell>
        </row>
        <row r="48">
          <cell r="D48">
            <v>0</v>
          </cell>
          <cell r="F48">
            <v>0</v>
          </cell>
          <cell r="H48">
            <v>1500</v>
          </cell>
          <cell r="K48">
            <v>625</v>
          </cell>
          <cell r="M48">
            <v>0</v>
          </cell>
          <cell r="O48">
            <v>0</v>
          </cell>
          <cell r="Q48">
            <v>0</v>
          </cell>
        </row>
        <row r="54">
          <cell r="D54">
            <v>218.80999999999995</v>
          </cell>
          <cell r="F54">
            <v>2820.46</v>
          </cell>
          <cell r="H54">
            <v>6000</v>
          </cell>
          <cell r="K54">
            <v>2500</v>
          </cell>
          <cell r="M54">
            <v>1116</v>
          </cell>
          <cell r="O54">
            <v>1383.9999999999998</v>
          </cell>
          <cell r="Q54">
            <v>2289</v>
          </cell>
        </row>
        <row r="63">
          <cell r="D63">
            <v>25974.829999999998</v>
          </cell>
          <cell r="F63">
            <v>28155.940000000002</v>
          </cell>
          <cell r="H63">
            <v>34750</v>
          </cell>
          <cell r="K63">
            <v>14479.166666666666</v>
          </cell>
          <cell r="M63">
            <v>10265.09</v>
          </cell>
          <cell r="O63">
            <v>4214.0766666666659</v>
          </cell>
          <cell r="Q63">
            <v>14537</v>
          </cell>
        </row>
        <row r="68">
          <cell r="D68">
            <v>16400.54</v>
          </cell>
          <cell r="F68">
            <v>22548.37</v>
          </cell>
          <cell r="H68">
            <v>16000</v>
          </cell>
          <cell r="K68">
            <v>6666.666666666667</v>
          </cell>
          <cell r="M68">
            <v>13550</v>
          </cell>
          <cell r="O68">
            <v>-6883.333333333333</v>
          </cell>
          <cell r="Q68">
            <v>7624</v>
          </cell>
        </row>
        <row r="77">
          <cell r="D77">
            <v>77590.149999999994</v>
          </cell>
          <cell r="F77">
            <v>79986.3</v>
          </cell>
          <cell r="H77">
            <v>91300</v>
          </cell>
          <cell r="K77">
            <v>38041.666666666664</v>
          </cell>
          <cell r="M77">
            <v>28935</v>
          </cell>
          <cell r="O77">
            <v>9106.6666666666661</v>
          </cell>
          <cell r="Q77">
            <v>32048</v>
          </cell>
        </row>
        <row r="82">
          <cell r="D82">
            <v>-100243.29</v>
          </cell>
          <cell r="F82">
            <v>-83662.77</v>
          </cell>
          <cell r="H82">
            <v>-104312</v>
          </cell>
          <cell r="K82">
            <v>-43463.333333333336</v>
          </cell>
          <cell r="M82">
            <v>-27646.333333333332</v>
          </cell>
          <cell r="O82">
            <v>-15817</v>
          </cell>
          <cell r="Q82">
            <v>-31158</v>
          </cell>
        </row>
        <row r="102">
          <cell r="D102">
            <v>203289.08000000005</v>
          </cell>
          <cell r="F102">
            <v>209342.31999999998</v>
          </cell>
          <cell r="H102">
            <v>240355</v>
          </cell>
          <cell r="K102">
            <v>100147.91666666666</v>
          </cell>
          <cell r="M102">
            <v>94077.030000000013</v>
          </cell>
          <cell r="O102">
            <v>6070.886666666669</v>
          </cell>
          <cell r="Q102">
            <v>85878</v>
          </cell>
        </row>
        <row r="121">
          <cell r="D121">
            <v>263401.12999999995</v>
          </cell>
          <cell r="F121">
            <v>268377.49</v>
          </cell>
          <cell r="H121">
            <v>275513</v>
          </cell>
          <cell r="K121">
            <v>114797.08333333333</v>
          </cell>
          <cell r="M121">
            <v>111174.81999999999</v>
          </cell>
          <cell r="O121">
            <v>3622.2633333333333</v>
          </cell>
          <cell r="Q121">
            <v>106093</v>
          </cell>
        </row>
        <row r="141">
          <cell r="D141">
            <v>246399.18</v>
          </cell>
          <cell r="F141">
            <v>246761.77</v>
          </cell>
          <cell r="H141">
            <v>259195</v>
          </cell>
          <cell r="K141">
            <v>107997.91666666664</v>
          </cell>
          <cell r="M141">
            <v>97990.285000000018</v>
          </cell>
          <cell r="O141">
            <v>10007.631666666668</v>
          </cell>
          <cell r="Q141">
            <v>102111</v>
          </cell>
        </row>
        <row r="160">
          <cell r="D160">
            <v>210516.85</v>
          </cell>
          <cell r="F160">
            <v>221856.36000000002</v>
          </cell>
          <cell r="H160">
            <v>233405</v>
          </cell>
          <cell r="K160">
            <v>97252.083333333328</v>
          </cell>
          <cell r="M160">
            <v>93334.33</v>
          </cell>
          <cell r="O160">
            <v>3917.7533333333336</v>
          </cell>
          <cell r="Q160">
            <v>96376</v>
          </cell>
        </row>
        <row r="164">
          <cell r="D164">
            <v>93914</v>
          </cell>
          <cell r="F164">
            <v>96263</v>
          </cell>
          <cell r="H164">
            <v>150000</v>
          </cell>
          <cell r="K164">
            <v>62500</v>
          </cell>
          <cell r="M164">
            <v>30950</v>
          </cell>
          <cell r="O164">
            <v>31550</v>
          </cell>
          <cell r="Q164">
            <v>43944</v>
          </cell>
        </row>
        <row r="166">
          <cell r="D166">
            <v>1017520.24</v>
          </cell>
          <cell r="F166">
            <v>1042600.94</v>
          </cell>
          <cell r="H166">
            <v>1158468</v>
          </cell>
          <cell r="K166">
            <v>482694.99999999988</v>
          </cell>
          <cell r="M166">
            <v>427526.46500000003</v>
          </cell>
          <cell r="O166">
            <v>55168.535000000003</v>
          </cell>
          <cell r="Q166">
            <v>434402</v>
          </cell>
        </row>
        <row r="170">
          <cell r="D170">
            <v>0</v>
          </cell>
          <cell r="F170">
            <v>1100</v>
          </cell>
          <cell r="H170">
            <v>2000</v>
          </cell>
          <cell r="K170">
            <v>833.33333333333326</v>
          </cell>
          <cell r="M170">
            <v>0</v>
          </cell>
          <cell r="O170">
            <v>833.33333333333326</v>
          </cell>
          <cell r="Q170">
            <v>0</v>
          </cell>
        </row>
        <row r="173">
          <cell r="D173">
            <v>5000</v>
          </cell>
          <cell r="F173">
            <v>10000</v>
          </cell>
          <cell r="H173">
            <v>10000</v>
          </cell>
          <cell r="K173">
            <v>10000</v>
          </cell>
          <cell r="M173">
            <v>10000</v>
          </cell>
          <cell r="O173">
            <v>0</v>
          </cell>
          <cell r="Q173">
            <v>5000</v>
          </cell>
        </row>
        <row r="176">
          <cell r="D176">
            <v>1325489.6099999999</v>
          </cell>
          <cell r="F176">
            <v>1426475.85</v>
          </cell>
          <cell r="H176">
            <v>1560075</v>
          </cell>
          <cell r="K176">
            <v>652322.91666666674</v>
          </cell>
          <cell r="M176">
            <v>597145.96166666667</v>
          </cell>
          <cell r="O176">
            <v>55176.955000000009</v>
          </cell>
          <cell r="Q176">
            <v>588152</v>
          </cell>
        </row>
      </sheetData>
      <sheetData sheetId="17">
        <row r="15">
          <cell r="D15">
            <v>-303151.8</v>
          </cell>
          <cell r="F15">
            <v>-302747.05</v>
          </cell>
          <cell r="H15">
            <v>-309000</v>
          </cell>
          <cell r="K15">
            <v>-128750</v>
          </cell>
          <cell r="M15">
            <v>-126708</v>
          </cell>
          <cell r="O15">
            <v>-2042</v>
          </cell>
          <cell r="Q15">
            <v>-126135</v>
          </cell>
        </row>
        <row r="29">
          <cell r="D29">
            <v>626601.78999999992</v>
          </cell>
          <cell r="F29">
            <v>616588.41</v>
          </cell>
          <cell r="H29">
            <v>662512.75</v>
          </cell>
          <cell r="K29">
            <v>276046.97916666669</v>
          </cell>
          <cell r="M29">
            <v>244081.19999999998</v>
          </cell>
          <cell r="O29">
            <v>31965.779166666682</v>
          </cell>
          <cell r="Q29">
            <v>243130</v>
          </cell>
        </row>
        <row r="30">
          <cell r="D30">
            <v>323449.98999999993</v>
          </cell>
          <cell r="F30">
            <v>313841.36000000004</v>
          </cell>
          <cell r="H30">
            <v>353512.75</v>
          </cell>
          <cell r="K30">
            <v>147296.97916666669</v>
          </cell>
          <cell r="M30">
            <v>117373.19999999998</v>
          </cell>
          <cell r="O30">
            <v>29923.779166666682</v>
          </cell>
          <cell r="Q30">
            <v>116995</v>
          </cell>
        </row>
        <row r="34">
          <cell r="D34">
            <v>22000</v>
          </cell>
          <cell r="F34">
            <v>22000</v>
          </cell>
          <cell r="H34">
            <v>22000</v>
          </cell>
          <cell r="K34">
            <v>9166.6666666666661</v>
          </cell>
          <cell r="M34">
            <v>9166.66</v>
          </cell>
          <cell r="O34">
            <v>6.666666666205856E-3</v>
          </cell>
          <cell r="Q34">
            <v>9167</v>
          </cell>
        </row>
        <row r="39">
          <cell r="D39">
            <v>22000</v>
          </cell>
          <cell r="F39">
            <v>22000</v>
          </cell>
          <cell r="H39">
            <v>49625</v>
          </cell>
          <cell r="K39">
            <v>20677.083333333336</v>
          </cell>
          <cell r="M39">
            <v>9166.66</v>
          </cell>
          <cell r="O39">
            <v>11510.423333333334</v>
          </cell>
          <cell r="Q39">
            <v>9167</v>
          </cell>
        </row>
        <row r="44">
          <cell r="D44">
            <v>10000</v>
          </cell>
          <cell r="F44">
            <v>12360</v>
          </cell>
          <cell r="H44">
            <v>15000</v>
          </cell>
          <cell r="K44">
            <v>6250</v>
          </cell>
          <cell r="M44">
            <v>4166.66</v>
          </cell>
          <cell r="O44">
            <v>2083.3400000000006</v>
          </cell>
          <cell r="Q44">
            <v>10360</v>
          </cell>
        </row>
        <row r="55">
          <cell r="D55">
            <v>31401.71</v>
          </cell>
          <cell r="F55">
            <v>28054.87</v>
          </cell>
          <cell r="H55">
            <v>31710</v>
          </cell>
          <cell r="K55">
            <v>13212.5</v>
          </cell>
          <cell r="M55">
            <v>8165.29</v>
          </cell>
          <cell r="O55">
            <v>5047.2099999999991</v>
          </cell>
          <cell r="Q55">
            <v>9653</v>
          </cell>
        </row>
        <row r="59">
          <cell r="D59">
            <v>5100</v>
          </cell>
          <cell r="F59">
            <v>1200</v>
          </cell>
          <cell r="H59">
            <v>1200</v>
          </cell>
          <cell r="K59">
            <v>600</v>
          </cell>
          <cell r="M59">
            <v>600</v>
          </cell>
          <cell r="O59">
            <v>0</v>
          </cell>
          <cell r="Q59">
            <v>1200</v>
          </cell>
        </row>
        <row r="63">
          <cell r="D63">
            <v>9600</v>
          </cell>
          <cell r="F63">
            <v>9600</v>
          </cell>
          <cell r="H63">
            <v>9600</v>
          </cell>
          <cell r="K63">
            <v>4000</v>
          </cell>
          <cell r="M63">
            <v>4000</v>
          </cell>
          <cell r="O63">
            <v>0</v>
          </cell>
          <cell r="Q63">
            <v>4000</v>
          </cell>
        </row>
        <row r="71">
          <cell r="D71">
            <v>45860.57</v>
          </cell>
          <cell r="F71">
            <v>45112.72</v>
          </cell>
          <cell r="H71">
            <v>46150</v>
          </cell>
          <cell r="K71">
            <v>19229.166666666668</v>
          </cell>
          <cell r="M71">
            <v>18782</v>
          </cell>
          <cell r="O71">
            <v>447.16666666666669</v>
          </cell>
          <cell r="Q71">
            <v>18778</v>
          </cell>
        </row>
        <row r="73">
          <cell r="D73">
            <v>91962.28</v>
          </cell>
          <cell r="F73">
            <v>83967.59</v>
          </cell>
          <cell r="H73">
            <v>88660</v>
          </cell>
          <cell r="K73">
            <v>37041.666666666672</v>
          </cell>
          <cell r="M73">
            <v>31547.29</v>
          </cell>
          <cell r="O73">
            <v>5494.3766666666661</v>
          </cell>
          <cell r="Q73">
            <v>33631</v>
          </cell>
        </row>
        <row r="82">
          <cell r="D82">
            <v>-7322.1400000000012</v>
          </cell>
          <cell r="F82">
            <v>-7729.2800000000016</v>
          </cell>
          <cell r="H82">
            <v>-1500</v>
          </cell>
          <cell r="K82">
            <v>-625</v>
          </cell>
          <cell r="M82">
            <v>-36.950000000000045</v>
          </cell>
          <cell r="O82">
            <v>-588.05000000000086</v>
          </cell>
          <cell r="Q82">
            <v>-5805</v>
          </cell>
        </row>
        <row r="91">
          <cell r="D91">
            <v>76004.790000000008</v>
          </cell>
          <cell r="F91">
            <v>88059.819999999992</v>
          </cell>
          <cell r="H91">
            <v>89200</v>
          </cell>
          <cell r="K91">
            <v>37166.666666666664</v>
          </cell>
          <cell r="M91">
            <v>21115.59</v>
          </cell>
          <cell r="O91">
            <v>16051.076666666664</v>
          </cell>
          <cell r="Q91">
            <v>31130</v>
          </cell>
        </row>
        <row r="97">
          <cell r="D97">
            <v>38243.370000000003</v>
          </cell>
          <cell r="F97">
            <v>34035.56</v>
          </cell>
          <cell r="H97">
            <v>40500</v>
          </cell>
          <cell r="K97">
            <v>16875</v>
          </cell>
          <cell r="M97">
            <v>9710</v>
          </cell>
          <cell r="O97">
            <v>7164.9999999999991</v>
          </cell>
          <cell r="Q97">
            <v>15928</v>
          </cell>
        </row>
        <row r="99">
          <cell r="D99">
            <v>198888.3</v>
          </cell>
          <cell r="F99">
            <v>198333.69</v>
          </cell>
          <cell r="H99">
            <v>216860</v>
          </cell>
          <cell r="K99">
            <v>90458.333333333343</v>
          </cell>
          <cell r="M99">
            <v>62335.93</v>
          </cell>
          <cell r="O99">
            <v>28122.403333333328</v>
          </cell>
          <cell r="Q99">
            <v>74884</v>
          </cell>
        </row>
        <row r="101">
          <cell r="D101">
            <v>-34709</v>
          </cell>
          <cell r="F101">
            <v>-36768</v>
          </cell>
          <cell r="H101">
            <v>-20000</v>
          </cell>
          <cell r="K101">
            <v>-8333.3333333333339</v>
          </cell>
          <cell r="M101">
            <v>-6250</v>
          </cell>
          <cell r="O101">
            <v>-2083.3333333333339</v>
          </cell>
          <cell r="Q101">
            <v>-4912</v>
          </cell>
        </row>
        <row r="102">
          <cell r="D102">
            <v>-11435</v>
          </cell>
          <cell r="F102">
            <v>-11435</v>
          </cell>
          <cell r="H102">
            <v>-11435</v>
          </cell>
          <cell r="K102">
            <v>-4764.583333333333</v>
          </cell>
          <cell r="M102">
            <v>-4764.583333333333</v>
          </cell>
          <cell r="O102">
            <v>0</v>
          </cell>
          <cell r="Q102">
            <v>-4765</v>
          </cell>
        </row>
        <row r="103">
          <cell r="D103">
            <v>-76364</v>
          </cell>
          <cell r="F103">
            <v>-72000</v>
          </cell>
          <cell r="H103">
            <v>-48000</v>
          </cell>
          <cell r="K103">
            <v>-20000</v>
          </cell>
          <cell r="M103">
            <v>-20000</v>
          </cell>
          <cell r="O103">
            <v>0</v>
          </cell>
          <cell r="Q103">
            <v>-30000</v>
          </cell>
        </row>
        <row r="104">
          <cell r="D104">
            <v>-122508</v>
          </cell>
          <cell r="F104">
            <v>-120203</v>
          </cell>
          <cell r="H104">
            <v>-79435</v>
          </cell>
          <cell r="K104">
            <v>-33097.916666666672</v>
          </cell>
          <cell r="M104">
            <v>-31014.583333333332</v>
          </cell>
          <cell r="O104">
            <v>-2083.3333333333339</v>
          </cell>
          <cell r="Q104">
            <v>-39677</v>
          </cell>
        </row>
        <row r="106">
          <cell r="D106">
            <v>76380.299999999988</v>
          </cell>
          <cell r="F106">
            <v>78130.69</v>
          </cell>
          <cell r="H106">
            <v>137425</v>
          </cell>
          <cell r="K106">
            <v>57360.416666666672</v>
          </cell>
          <cell r="M106">
            <v>31321.346666666668</v>
          </cell>
          <cell r="O106">
            <v>26039.069999999992</v>
          </cell>
          <cell r="Q106">
            <v>35207</v>
          </cell>
        </row>
        <row r="122">
          <cell r="D122">
            <v>112524.33999999998</v>
          </cell>
          <cell r="F122">
            <v>112125.48000000001</v>
          </cell>
          <cell r="H122">
            <v>131119</v>
          </cell>
          <cell r="K122">
            <v>54632.916666666672</v>
          </cell>
          <cell r="M122">
            <v>49819.91</v>
          </cell>
          <cell r="O122">
            <v>4813.0066666666644</v>
          </cell>
          <cell r="Q122">
            <v>47200</v>
          </cell>
        </row>
        <row r="133">
          <cell r="D133">
            <v>3737.0599999999995</v>
          </cell>
          <cell r="F133">
            <v>14731.699999999988</v>
          </cell>
          <cell r="H133">
            <v>0</v>
          </cell>
          <cell r="K133">
            <v>-1.0913936421275139E-11</v>
          </cell>
          <cell r="M133">
            <v>32665.84</v>
          </cell>
          <cell r="O133">
            <v>-32665.840000000022</v>
          </cell>
          <cell r="Q133">
            <v>-34491</v>
          </cell>
        </row>
        <row r="137">
          <cell r="D137">
            <v>35057</v>
          </cell>
          <cell r="F137">
            <v>35057</v>
          </cell>
          <cell r="H137">
            <v>35057</v>
          </cell>
          <cell r="K137">
            <v>14607.083333333332</v>
          </cell>
          <cell r="M137">
            <v>8764</v>
          </cell>
          <cell r="O137">
            <v>5843.0833333333321</v>
          </cell>
          <cell r="Q137">
            <v>17529</v>
          </cell>
        </row>
        <row r="141">
          <cell r="D141">
            <v>39292.879999999997</v>
          </cell>
          <cell r="F141">
            <v>73397.59</v>
          </cell>
          <cell r="H141">
            <v>85000</v>
          </cell>
          <cell r="K141">
            <v>35416.666666666664</v>
          </cell>
          <cell r="M141">
            <v>19727.11</v>
          </cell>
          <cell r="O141">
            <v>15689.556666666664</v>
          </cell>
          <cell r="Q141">
            <v>27950</v>
          </cell>
        </row>
        <row r="143">
          <cell r="D143">
            <v>644441.56999999983</v>
          </cell>
          <cell r="F143">
            <v>683643.82000000007</v>
          </cell>
          <cell r="H143">
            <v>828738.75</v>
          </cell>
          <cell r="K143">
            <v>345407.8125</v>
          </cell>
          <cell r="M143">
            <v>282171.38666666666</v>
          </cell>
          <cell r="O143">
            <v>63236.425833333313</v>
          </cell>
          <cell r="Q143">
            <v>239084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46"/>
  <sheetViews>
    <sheetView workbookViewId="0">
      <selection sqref="A1:XFD1048576"/>
    </sheetView>
  </sheetViews>
  <sheetFormatPr defaultColWidth="10.6640625" defaultRowHeight="15" x14ac:dyDescent="0.4"/>
  <cols>
    <col min="1" max="1" width="4.796875" style="1" customWidth="1"/>
    <col min="2" max="2" width="49.46484375" style="3" customWidth="1"/>
    <col min="3" max="3" width="1.73046875" style="1" customWidth="1"/>
    <col min="4" max="4" width="10.9296875" style="1" customWidth="1"/>
    <col min="5" max="5" width="1.73046875" style="1" customWidth="1"/>
    <col min="6" max="6" width="10.9296875" style="1" customWidth="1"/>
    <col min="7" max="7" width="1.46484375" style="1" customWidth="1"/>
    <col min="8" max="8" width="10.9296875" style="1" customWidth="1"/>
    <col min="9" max="10" width="1.46484375" style="1" customWidth="1"/>
    <col min="11" max="11" width="10.9296875" style="1" customWidth="1"/>
    <col min="12" max="12" width="1.46484375" style="1" customWidth="1"/>
    <col min="13" max="13" width="10.9296875" style="1" customWidth="1"/>
    <col min="14" max="14" width="1.46484375" style="1" customWidth="1"/>
    <col min="15" max="15" width="10.9296875" style="1" customWidth="1"/>
    <col min="16" max="16" width="1.46484375" style="1" customWidth="1"/>
    <col min="17" max="17" width="10.9296875" style="1" customWidth="1"/>
    <col min="18" max="256" width="10.6640625" style="1"/>
    <col min="257" max="257" width="4.796875" style="1" customWidth="1"/>
    <col min="258" max="258" width="49.46484375" style="1" customWidth="1"/>
    <col min="259" max="259" width="1.73046875" style="1" customWidth="1"/>
    <col min="260" max="260" width="10.9296875" style="1" customWidth="1"/>
    <col min="261" max="261" width="1.73046875" style="1" customWidth="1"/>
    <col min="262" max="262" width="10.9296875" style="1" customWidth="1"/>
    <col min="263" max="263" width="1.46484375" style="1" customWidth="1"/>
    <col min="264" max="264" width="10.9296875" style="1" customWidth="1"/>
    <col min="265" max="266" width="1.46484375" style="1" customWidth="1"/>
    <col min="267" max="267" width="10.9296875" style="1" customWidth="1"/>
    <col min="268" max="268" width="1.46484375" style="1" customWidth="1"/>
    <col min="269" max="269" width="10.9296875" style="1" customWidth="1"/>
    <col min="270" max="270" width="1.46484375" style="1" customWidth="1"/>
    <col min="271" max="271" width="10.9296875" style="1" customWidth="1"/>
    <col min="272" max="272" width="1.46484375" style="1" customWidth="1"/>
    <col min="273" max="273" width="10.9296875" style="1" customWidth="1"/>
    <col min="274" max="512" width="10.6640625" style="1"/>
    <col min="513" max="513" width="4.796875" style="1" customWidth="1"/>
    <col min="514" max="514" width="49.46484375" style="1" customWidth="1"/>
    <col min="515" max="515" width="1.73046875" style="1" customWidth="1"/>
    <col min="516" max="516" width="10.9296875" style="1" customWidth="1"/>
    <col min="517" max="517" width="1.73046875" style="1" customWidth="1"/>
    <col min="518" max="518" width="10.9296875" style="1" customWidth="1"/>
    <col min="519" max="519" width="1.46484375" style="1" customWidth="1"/>
    <col min="520" max="520" width="10.9296875" style="1" customWidth="1"/>
    <col min="521" max="522" width="1.46484375" style="1" customWidth="1"/>
    <col min="523" max="523" width="10.9296875" style="1" customWidth="1"/>
    <col min="524" max="524" width="1.46484375" style="1" customWidth="1"/>
    <col min="525" max="525" width="10.9296875" style="1" customWidth="1"/>
    <col min="526" max="526" width="1.46484375" style="1" customWidth="1"/>
    <col min="527" max="527" width="10.9296875" style="1" customWidth="1"/>
    <col min="528" max="528" width="1.46484375" style="1" customWidth="1"/>
    <col min="529" max="529" width="10.9296875" style="1" customWidth="1"/>
    <col min="530" max="768" width="10.6640625" style="1"/>
    <col min="769" max="769" width="4.796875" style="1" customWidth="1"/>
    <col min="770" max="770" width="49.46484375" style="1" customWidth="1"/>
    <col min="771" max="771" width="1.73046875" style="1" customWidth="1"/>
    <col min="772" max="772" width="10.9296875" style="1" customWidth="1"/>
    <col min="773" max="773" width="1.73046875" style="1" customWidth="1"/>
    <col min="774" max="774" width="10.9296875" style="1" customWidth="1"/>
    <col min="775" max="775" width="1.46484375" style="1" customWidth="1"/>
    <col min="776" max="776" width="10.9296875" style="1" customWidth="1"/>
    <col min="777" max="778" width="1.46484375" style="1" customWidth="1"/>
    <col min="779" max="779" width="10.9296875" style="1" customWidth="1"/>
    <col min="780" max="780" width="1.46484375" style="1" customWidth="1"/>
    <col min="781" max="781" width="10.9296875" style="1" customWidth="1"/>
    <col min="782" max="782" width="1.46484375" style="1" customWidth="1"/>
    <col min="783" max="783" width="10.9296875" style="1" customWidth="1"/>
    <col min="784" max="784" width="1.46484375" style="1" customWidth="1"/>
    <col min="785" max="785" width="10.9296875" style="1" customWidth="1"/>
    <col min="786" max="1024" width="10.6640625" style="1"/>
    <col min="1025" max="1025" width="4.796875" style="1" customWidth="1"/>
    <col min="1026" max="1026" width="49.46484375" style="1" customWidth="1"/>
    <col min="1027" max="1027" width="1.73046875" style="1" customWidth="1"/>
    <col min="1028" max="1028" width="10.9296875" style="1" customWidth="1"/>
    <col min="1029" max="1029" width="1.73046875" style="1" customWidth="1"/>
    <col min="1030" max="1030" width="10.9296875" style="1" customWidth="1"/>
    <col min="1031" max="1031" width="1.46484375" style="1" customWidth="1"/>
    <col min="1032" max="1032" width="10.9296875" style="1" customWidth="1"/>
    <col min="1033" max="1034" width="1.46484375" style="1" customWidth="1"/>
    <col min="1035" max="1035" width="10.9296875" style="1" customWidth="1"/>
    <col min="1036" max="1036" width="1.46484375" style="1" customWidth="1"/>
    <col min="1037" max="1037" width="10.9296875" style="1" customWidth="1"/>
    <col min="1038" max="1038" width="1.46484375" style="1" customWidth="1"/>
    <col min="1039" max="1039" width="10.9296875" style="1" customWidth="1"/>
    <col min="1040" max="1040" width="1.46484375" style="1" customWidth="1"/>
    <col min="1041" max="1041" width="10.9296875" style="1" customWidth="1"/>
    <col min="1042" max="1280" width="10.6640625" style="1"/>
    <col min="1281" max="1281" width="4.796875" style="1" customWidth="1"/>
    <col min="1282" max="1282" width="49.46484375" style="1" customWidth="1"/>
    <col min="1283" max="1283" width="1.73046875" style="1" customWidth="1"/>
    <col min="1284" max="1284" width="10.9296875" style="1" customWidth="1"/>
    <col min="1285" max="1285" width="1.73046875" style="1" customWidth="1"/>
    <col min="1286" max="1286" width="10.9296875" style="1" customWidth="1"/>
    <col min="1287" max="1287" width="1.46484375" style="1" customWidth="1"/>
    <col min="1288" max="1288" width="10.9296875" style="1" customWidth="1"/>
    <col min="1289" max="1290" width="1.46484375" style="1" customWidth="1"/>
    <col min="1291" max="1291" width="10.9296875" style="1" customWidth="1"/>
    <col min="1292" max="1292" width="1.46484375" style="1" customWidth="1"/>
    <col min="1293" max="1293" width="10.9296875" style="1" customWidth="1"/>
    <col min="1294" max="1294" width="1.46484375" style="1" customWidth="1"/>
    <col min="1295" max="1295" width="10.9296875" style="1" customWidth="1"/>
    <col min="1296" max="1296" width="1.46484375" style="1" customWidth="1"/>
    <col min="1297" max="1297" width="10.9296875" style="1" customWidth="1"/>
    <col min="1298" max="1536" width="10.6640625" style="1"/>
    <col min="1537" max="1537" width="4.796875" style="1" customWidth="1"/>
    <col min="1538" max="1538" width="49.46484375" style="1" customWidth="1"/>
    <col min="1539" max="1539" width="1.73046875" style="1" customWidth="1"/>
    <col min="1540" max="1540" width="10.9296875" style="1" customWidth="1"/>
    <col min="1541" max="1541" width="1.73046875" style="1" customWidth="1"/>
    <col min="1542" max="1542" width="10.9296875" style="1" customWidth="1"/>
    <col min="1543" max="1543" width="1.46484375" style="1" customWidth="1"/>
    <col min="1544" max="1544" width="10.9296875" style="1" customWidth="1"/>
    <col min="1545" max="1546" width="1.46484375" style="1" customWidth="1"/>
    <col min="1547" max="1547" width="10.9296875" style="1" customWidth="1"/>
    <col min="1548" max="1548" width="1.46484375" style="1" customWidth="1"/>
    <col min="1549" max="1549" width="10.9296875" style="1" customWidth="1"/>
    <col min="1550" max="1550" width="1.46484375" style="1" customWidth="1"/>
    <col min="1551" max="1551" width="10.9296875" style="1" customWidth="1"/>
    <col min="1552" max="1552" width="1.46484375" style="1" customWidth="1"/>
    <col min="1553" max="1553" width="10.9296875" style="1" customWidth="1"/>
    <col min="1554" max="1792" width="10.6640625" style="1"/>
    <col min="1793" max="1793" width="4.796875" style="1" customWidth="1"/>
    <col min="1794" max="1794" width="49.46484375" style="1" customWidth="1"/>
    <col min="1795" max="1795" width="1.73046875" style="1" customWidth="1"/>
    <col min="1796" max="1796" width="10.9296875" style="1" customWidth="1"/>
    <col min="1797" max="1797" width="1.73046875" style="1" customWidth="1"/>
    <col min="1798" max="1798" width="10.9296875" style="1" customWidth="1"/>
    <col min="1799" max="1799" width="1.46484375" style="1" customWidth="1"/>
    <col min="1800" max="1800" width="10.9296875" style="1" customWidth="1"/>
    <col min="1801" max="1802" width="1.46484375" style="1" customWidth="1"/>
    <col min="1803" max="1803" width="10.9296875" style="1" customWidth="1"/>
    <col min="1804" max="1804" width="1.46484375" style="1" customWidth="1"/>
    <col min="1805" max="1805" width="10.9296875" style="1" customWidth="1"/>
    <col min="1806" max="1806" width="1.46484375" style="1" customWidth="1"/>
    <col min="1807" max="1807" width="10.9296875" style="1" customWidth="1"/>
    <col min="1808" max="1808" width="1.46484375" style="1" customWidth="1"/>
    <col min="1809" max="1809" width="10.9296875" style="1" customWidth="1"/>
    <col min="1810" max="2048" width="10.6640625" style="1"/>
    <col min="2049" max="2049" width="4.796875" style="1" customWidth="1"/>
    <col min="2050" max="2050" width="49.46484375" style="1" customWidth="1"/>
    <col min="2051" max="2051" width="1.73046875" style="1" customWidth="1"/>
    <col min="2052" max="2052" width="10.9296875" style="1" customWidth="1"/>
    <col min="2053" max="2053" width="1.73046875" style="1" customWidth="1"/>
    <col min="2054" max="2054" width="10.9296875" style="1" customWidth="1"/>
    <col min="2055" max="2055" width="1.46484375" style="1" customWidth="1"/>
    <col min="2056" max="2056" width="10.9296875" style="1" customWidth="1"/>
    <col min="2057" max="2058" width="1.46484375" style="1" customWidth="1"/>
    <col min="2059" max="2059" width="10.9296875" style="1" customWidth="1"/>
    <col min="2060" max="2060" width="1.46484375" style="1" customWidth="1"/>
    <col min="2061" max="2061" width="10.9296875" style="1" customWidth="1"/>
    <col min="2062" max="2062" width="1.46484375" style="1" customWidth="1"/>
    <col min="2063" max="2063" width="10.9296875" style="1" customWidth="1"/>
    <col min="2064" max="2064" width="1.46484375" style="1" customWidth="1"/>
    <col min="2065" max="2065" width="10.9296875" style="1" customWidth="1"/>
    <col min="2066" max="2304" width="10.6640625" style="1"/>
    <col min="2305" max="2305" width="4.796875" style="1" customWidth="1"/>
    <col min="2306" max="2306" width="49.46484375" style="1" customWidth="1"/>
    <col min="2307" max="2307" width="1.73046875" style="1" customWidth="1"/>
    <col min="2308" max="2308" width="10.9296875" style="1" customWidth="1"/>
    <col min="2309" max="2309" width="1.73046875" style="1" customWidth="1"/>
    <col min="2310" max="2310" width="10.9296875" style="1" customWidth="1"/>
    <col min="2311" max="2311" width="1.46484375" style="1" customWidth="1"/>
    <col min="2312" max="2312" width="10.9296875" style="1" customWidth="1"/>
    <col min="2313" max="2314" width="1.46484375" style="1" customWidth="1"/>
    <col min="2315" max="2315" width="10.9296875" style="1" customWidth="1"/>
    <col min="2316" max="2316" width="1.46484375" style="1" customWidth="1"/>
    <col min="2317" max="2317" width="10.9296875" style="1" customWidth="1"/>
    <col min="2318" max="2318" width="1.46484375" style="1" customWidth="1"/>
    <col min="2319" max="2319" width="10.9296875" style="1" customWidth="1"/>
    <col min="2320" max="2320" width="1.46484375" style="1" customWidth="1"/>
    <col min="2321" max="2321" width="10.9296875" style="1" customWidth="1"/>
    <col min="2322" max="2560" width="10.6640625" style="1"/>
    <col min="2561" max="2561" width="4.796875" style="1" customWidth="1"/>
    <col min="2562" max="2562" width="49.46484375" style="1" customWidth="1"/>
    <col min="2563" max="2563" width="1.73046875" style="1" customWidth="1"/>
    <col min="2564" max="2564" width="10.9296875" style="1" customWidth="1"/>
    <col min="2565" max="2565" width="1.73046875" style="1" customWidth="1"/>
    <col min="2566" max="2566" width="10.9296875" style="1" customWidth="1"/>
    <col min="2567" max="2567" width="1.46484375" style="1" customWidth="1"/>
    <col min="2568" max="2568" width="10.9296875" style="1" customWidth="1"/>
    <col min="2569" max="2570" width="1.46484375" style="1" customWidth="1"/>
    <col min="2571" max="2571" width="10.9296875" style="1" customWidth="1"/>
    <col min="2572" max="2572" width="1.46484375" style="1" customWidth="1"/>
    <col min="2573" max="2573" width="10.9296875" style="1" customWidth="1"/>
    <col min="2574" max="2574" width="1.46484375" style="1" customWidth="1"/>
    <col min="2575" max="2575" width="10.9296875" style="1" customWidth="1"/>
    <col min="2576" max="2576" width="1.46484375" style="1" customWidth="1"/>
    <col min="2577" max="2577" width="10.9296875" style="1" customWidth="1"/>
    <col min="2578" max="2816" width="10.6640625" style="1"/>
    <col min="2817" max="2817" width="4.796875" style="1" customWidth="1"/>
    <col min="2818" max="2818" width="49.46484375" style="1" customWidth="1"/>
    <col min="2819" max="2819" width="1.73046875" style="1" customWidth="1"/>
    <col min="2820" max="2820" width="10.9296875" style="1" customWidth="1"/>
    <col min="2821" max="2821" width="1.73046875" style="1" customWidth="1"/>
    <col min="2822" max="2822" width="10.9296875" style="1" customWidth="1"/>
    <col min="2823" max="2823" width="1.46484375" style="1" customWidth="1"/>
    <col min="2824" max="2824" width="10.9296875" style="1" customWidth="1"/>
    <col min="2825" max="2826" width="1.46484375" style="1" customWidth="1"/>
    <col min="2827" max="2827" width="10.9296875" style="1" customWidth="1"/>
    <col min="2828" max="2828" width="1.46484375" style="1" customWidth="1"/>
    <col min="2829" max="2829" width="10.9296875" style="1" customWidth="1"/>
    <col min="2830" max="2830" width="1.46484375" style="1" customWidth="1"/>
    <col min="2831" max="2831" width="10.9296875" style="1" customWidth="1"/>
    <col min="2832" max="2832" width="1.46484375" style="1" customWidth="1"/>
    <col min="2833" max="2833" width="10.9296875" style="1" customWidth="1"/>
    <col min="2834" max="3072" width="10.6640625" style="1"/>
    <col min="3073" max="3073" width="4.796875" style="1" customWidth="1"/>
    <col min="3074" max="3074" width="49.46484375" style="1" customWidth="1"/>
    <col min="3075" max="3075" width="1.73046875" style="1" customWidth="1"/>
    <col min="3076" max="3076" width="10.9296875" style="1" customWidth="1"/>
    <col min="3077" max="3077" width="1.73046875" style="1" customWidth="1"/>
    <col min="3078" max="3078" width="10.9296875" style="1" customWidth="1"/>
    <col min="3079" max="3079" width="1.46484375" style="1" customWidth="1"/>
    <col min="3080" max="3080" width="10.9296875" style="1" customWidth="1"/>
    <col min="3081" max="3082" width="1.46484375" style="1" customWidth="1"/>
    <col min="3083" max="3083" width="10.9296875" style="1" customWidth="1"/>
    <col min="3084" max="3084" width="1.46484375" style="1" customWidth="1"/>
    <col min="3085" max="3085" width="10.9296875" style="1" customWidth="1"/>
    <col min="3086" max="3086" width="1.46484375" style="1" customWidth="1"/>
    <col min="3087" max="3087" width="10.9296875" style="1" customWidth="1"/>
    <col min="3088" max="3088" width="1.46484375" style="1" customWidth="1"/>
    <col min="3089" max="3089" width="10.9296875" style="1" customWidth="1"/>
    <col min="3090" max="3328" width="10.6640625" style="1"/>
    <col min="3329" max="3329" width="4.796875" style="1" customWidth="1"/>
    <col min="3330" max="3330" width="49.46484375" style="1" customWidth="1"/>
    <col min="3331" max="3331" width="1.73046875" style="1" customWidth="1"/>
    <col min="3332" max="3332" width="10.9296875" style="1" customWidth="1"/>
    <col min="3333" max="3333" width="1.73046875" style="1" customWidth="1"/>
    <col min="3334" max="3334" width="10.9296875" style="1" customWidth="1"/>
    <col min="3335" max="3335" width="1.46484375" style="1" customWidth="1"/>
    <col min="3336" max="3336" width="10.9296875" style="1" customWidth="1"/>
    <col min="3337" max="3338" width="1.46484375" style="1" customWidth="1"/>
    <col min="3339" max="3339" width="10.9296875" style="1" customWidth="1"/>
    <col min="3340" max="3340" width="1.46484375" style="1" customWidth="1"/>
    <col min="3341" max="3341" width="10.9296875" style="1" customWidth="1"/>
    <col min="3342" max="3342" width="1.46484375" style="1" customWidth="1"/>
    <col min="3343" max="3343" width="10.9296875" style="1" customWidth="1"/>
    <col min="3344" max="3344" width="1.46484375" style="1" customWidth="1"/>
    <col min="3345" max="3345" width="10.9296875" style="1" customWidth="1"/>
    <col min="3346" max="3584" width="10.6640625" style="1"/>
    <col min="3585" max="3585" width="4.796875" style="1" customWidth="1"/>
    <col min="3586" max="3586" width="49.46484375" style="1" customWidth="1"/>
    <col min="3587" max="3587" width="1.73046875" style="1" customWidth="1"/>
    <col min="3588" max="3588" width="10.9296875" style="1" customWidth="1"/>
    <col min="3589" max="3589" width="1.73046875" style="1" customWidth="1"/>
    <col min="3590" max="3590" width="10.9296875" style="1" customWidth="1"/>
    <col min="3591" max="3591" width="1.46484375" style="1" customWidth="1"/>
    <col min="3592" max="3592" width="10.9296875" style="1" customWidth="1"/>
    <col min="3593" max="3594" width="1.46484375" style="1" customWidth="1"/>
    <col min="3595" max="3595" width="10.9296875" style="1" customWidth="1"/>
    <col min="3596" max="3596" width="1.46484375" style="1" customWidth="1"/>
    <col min="3597" max="3597" width="10.9296875" style="1" customWidth="1"/>
    <col min="3598" max="3598" width="1.46484375" style="1" customWidth="1"/>
    <col min="3599" max="3599" width="10.9296875" style="1" customWidth="1"/>
    <col min="3600" max="3600" width="1.46484375" style="1" customWidth="1"/>
    <col min="3601" max="3601" width="10.9296875" style="1" customWidth="1"/>
    <col min="3602" max="3840" width="10.6640625" style="1"/>
    <col min="3841" max="3841" width="4.796875" style="1" customWidth="1"/>
    <col min="3842" max="3842" width="49.46484375" style="1" customWidth="1"/>
    <col min="3843" max="3843" width="1.73046875" style="1" customWidth="1"/>
    <col min="3844" max="3844" width="10.9296875" style="1" customWidth="1"/>
    <col min="3845" max="3845" width="1.73046875" style="1" customWidth="1"/>
    <col min="3846" max="3846" width="10.9296875" style="1" customWidth="1"/>
    <col min="3847" max="3847" width="1.46484375" style="1" customWidth="1"/>
    <col min="3848" max="3848" width="10.9296875" style="1" customWidth="1"/>
    <col min="3849" max="3850" width="1.46484375" style="1" customWidth="1"/>
    <col min="3851" max="3851" width="10.9296875" style="1" customWidth="1"/>
    <col min="3852" max="3852" width="1.46484375" style="1" customWidth="1"/>
    <col min="3853" max="3853" width="10.9296875" style="1" customWidth="1"/>
    <col min="3854" max="3854" width="1.46484375" style="1" customWidth="1"/>
    <col min="3855" max="3855" width="10.9296875" style="1" customWidth="1"/>
    <col min="3856" max="3856" width="1.46484375" style="1" customWidth="1"/>
    <col min="3857" max="3857" width="10.9296875" style="1" customWidth="1"/>
    <col min="3858" max="4096" width="10.6640625" style="1"/>
    <col min="4097" max="4097" width="4.796875" style="1" customWidth="1"/>
    <col min="4098" max="4098" width="49.46484375" style="1" customWidth="1"/>
    <col min="4099" max="4099" width="1.73046875" style="1" customWidth="1"/>
    <col min="4100" max="4100" width="10.9296875" style="1" customWidth="1"/>
    <col min="4101" max="4101" width="1.73046875" style="1" customWidth="1"/>
    <col min="4102" max="4102" width="10.9296875" style="1" customWidth="1"/>
    <col min="4103" max="4103" width="1.46484375" style="1" customWidth="1"/>
    <col min="4104" max="4104" width="10.9296875" style="1" customWidth="1"/>
    <col min="4105" max="4106" width="1.46484375" style="1" customWidth="1"/>
    <col min="4107" max="4107" width="10.9296875" style="1" customWidth="1"/>
    <col min="4108" max="4108" width="1.46484375" style="1" customWidth="1"/>
    <col min="4109" max="4109" width="10.9296875" style="1" customWidth="1"/>
    <col min="4110" max="4110" width="1.46484375" style="1" customWidth="1"/>
    <col min="4111" max="4111" width="10.9296875" style="1" customWidth="1"/>
    <col min="4112" max="4112" width="1.46484375" style="1" customWidth="1"/>
    <col min="4113" max="4113" width="10.9296875" style="1" customWidth="1"/>
    <col min="4114" max="4352" width="10.6640625" style="1"/>
    <col min="4353" max="4353" width="4.796875" style="1" customWidth="1"/>
    <col min="4354" max="4354" width="49.46484375" style="1" customWidth="1"/>
    <col min="4355" max="4355" width="1.73046875" style="1" customWidth="1"/>
    <col min="4356" max="4356" width="10.9296875" style="1" customWidth="1"/>
    <col min="4357" max="4357" width="1.73046875" style="1" customWidth="1"/>
    <col min="4358" max="4358" width="10.9296875" style="1" customWidth="1"/>
    <col min="4359" max="4359" width="1.46484375" style="1" customWidth="1"/>
    <col min="4360" max="4360" width="10.9296875" style="1" customWidth="1"/>
    <col min="4361" max="4362" width="1.46484375" style="1" customWidth="1"/>
    <col min="4363" max="4363" width="10.9296875" style="1" customWidth="1"/>
    <col min="4364" max="4364" width="1.46484375" style="1" customWidth="1"/>
    <col min="4365" max="4365" width="10.9296875" style="1" customWidth="1"/>
    <col min="4366" max="4366" width="1.46484375" style="1" customWidth="1"/>
    <col min="4367" max="4367" width="10.9296875" style="1" customWidth="1"/>
    <col min="4368" max="4368" width="1.46484375" style="1" customWidth="1"/>
    <col min="4369" max="4369" width="10.9296875" style="1" customWidth="1"/>
    <col min="4370" max="4608" width="10.6640625" style="1"/>
    <col min="4609" max="4609" width="4.796875" style="1" customWidth="1"/>
    <col min="4610" max="4610" width="49.46484375" style="1" customWidth="1"/>
    <col min="4611" max="4611" width="1.73046875" style="1" customWidth="1"/>
    <col min="4612" max="4612" width="10.9296875" style="1" customWidth="1"/>
    <col min="4613" max="4613" width="1.73046875" style="1" customWidth="1"/>
    <col min="4614" max="4614" width="10.9296875" style="1" customWidth="1"/>
    <col min="4615" max="4615" width="1.46484375" style="1" customWidth="1"/>
    <col min="4616" max="4616" width="10.9296875" style="1" customWidth="1"/>
    <col min="4617" max="4618" width="1.46484375" style="1" customWidth="1"/>
    <col min="4619" max="4619" width="10.9296875" style="1" customWidth="1"/>
    <col min="4620" max="4620" width="1.46484375" style="1" customWidth="1"/>
    <col min="4621" max="4621" width="10.9296875" style="1" customWidth="1"/>
    <col min="4622" max="4622" width="1.46484375" style="1" customWidth="1"/>
    <col min="4623" max="4623" width="10.9296875" style="1" customWidth="1"/>
    <col min="4624" max="4624" width="1.46484375" style="1" customWidth="1"/>
    <col min="4625" max="4625" width="10.9296875" style="1" customWidth="1"/>
    <col min="4626" max="4864" width="10.6640625" style="1"/>
    <col min="4865" max="4865" width="4.796875" style="1" customWidth="1"/>
    <col min="4866" max="4866" width="49.46484375" style="1" customWidth="1"/>
    <col min="4867" max="4867" width="1.73046875" style="1" customWidth="1"/>
    <col min="4868" max="4868" width="10.9296875" style="1" customWidth="1"/>
    <col min="4869" max="4869" width="1.73046875" style="1" customWidth="1"/>
    <col min="4870" max="4870" width="10.9296875" style="1" customWidth="1"/>
    <col min="4871" max="4871" width="1.46484375" style="1" customWidth="1"/>
    <col min="4872" max="4872" width="10.9296875" style="1" customWidth="1"/>
    <col min="4873" max="4874" width="1.46484375" style="1" customWidth="1"/>
    <col min="4875" max="4875" width="10.9296875" style="1" customWidth="1"/>
    <col min="4876" max="4876" width="1.46484375" style="1" customWidth="1"/>
    <col min="4877" max="4877" width="10.9296875" style="1" customWidth="1"/>
    <col min="4878" max="4878" width="1.46484375" style="1" customWidth="1"/>
    <col min="4879" max="4879" width="10.9296875" style="1" customWidth="1"/>
    <col min="4880" max="4880" width="1.46484375" style="1" customWidth="1"/>
    <col min="4881" max="4881" width="10.9296875" style="1" customWidth="1"/>
    <col min="4882" max="5120" width="10.6640625" style="1"/>
    <col min="5121" max="5121" width="4.796875" style="1" customWidth="1"/>
    <col min="5122" max="5122" width="49.46484375" style="1" customWidth="1"/>
    <col min="5123" max="5123" width="1.73046875" style="1" customWidth="1"/>
    <col min="5124" max="5124" width="10.9296875" style="1" customWidth="1"/>
    <col min="5125" max="5125" width="1.73046875" style="1" customWidth="1"/>
    <col min="5126" max="5126" width="10.9296875" style="1" customWidth="1"/>
    <col min="5127" max="5127" width="1.46484375" style="1" customWidth="1"/>
    <col min="5128" max="5128" width="10.9296875" style="1" customWidth="1"/>
    <col min="5129" max="5130" width="1.46484375" style="1" customWidth="1"/>
    <col min="5131" max="5131" width="10.9296875" style="1" customWidth="1"/>
    <col min="5132" max="5132" width="1.46484375" style="1" customWidth="1"/>
    <col min="5133" max="5133" width="10.9296875" style="1" customWidth="1"/>
    <col min="5134" max="5134" width="1.46484375" style="1" customWidth="1"/>
    <col min="5135" max="5135" width="10.9296875" style="1" customWidth="1"/>
    <col min="5136" max="5136" width="1.46484375" style="1" customWidth="1"/>
    <col min="5137" max="5137" width="10.9296875" style="1" customWidth="1"/>
    <col min="5138" max="5376" width="10.6640625" style="1"/>
    <col min="5377" max="5377" width="4.796875" style="1" customWidth="1"/>
    <col min="5378" max="5378" width="49.46484375" style="1" customWidth="1"/>
    <col min="5379" max="5379" width="1.73046875" style="1" customWidth="1"/>
    <col min="5380" max="5380" width="10.9296875" style="1" customWidth="1"/>
    <col min="5381" max="5381" width="1.73046875" style="1" customWidth="1"/>
    <col min="5382" max="5382" width="10.9296875" style="1" customWidth="1"/>
    <col min="5383" max="5383" width="1.46484375" style="1" customWidth="1"/>
    <col min="5384" max="5384" width="10.9296875" style="1" customWidth="1"/>
    <col min="5385" max="5386" width="1.46484375" style="1" customWidth="1"/>
    <col min="5387" max="5387" width="10.9296875" style="1" customWidth="1"/>
    <col min="5388" max="5388" width="1.46484375" style="1" customWidth="1"/>
    <col min="5389" max="5389" width="10.9296875" style="1" customWidth="1"/>
    <col min="5390" max="5390" width="1.46484375" style="1" customWidth="1"/>
    <col min="5391" max="5391" width="10.9296875" style="1" customWidth="1"/>
    <col min="5392" max="5392" width="1.46484375" style="1" customWidth="1"/>
    <col min="5393" max="5393" width="10.9296875" style="1" customWidth="1"/>
    <col min="5394" max="5632" width="10.6640625" style="1"/>
    <col min="5633" max="5633" width="4.796875" style="1" customWidth="1"/>
    <col min="5634" max="5634" width="49.46484375" style="1" customWidth="1"/>
    <col min="5635" max="5635" width="1.73046875" style="1" customWidth="1"/>
    <col min="5636" max="5636" width="10.9296875" style="1" customWidth="1"/>
    <col min="5637" max="5637" width="1.73046875" style="1" customWidth="1"/>
    <col min="5638" max="5638" width="10.9296875" style="1" customWidth="1"/>
    <col min="5639" max="5639" width="1.46484375" style="1" customWidth="1"/>
    <col min="5640" max="5640" width="10.9296875" style="1" customWidth="1"/>
    <col min="5641" max="5642" width="1.46484375" style="1" customWidth="1"/>
    <col min="5643" max="5643" width="10.9296875" style="1" customWidth="1"/>
    <col min="5644" max="5644" width="1.46484375" style="1" customWidth="1"/>
    <col min="5645" max="5645" width="10.9296875" style="1" customWidth="1"/>
    <col min="5646" max="5646" width="1.46484375" style="1" customWidth="1"/>
    <col min="5647" max="5647" width="10.9296875" style="1" customWidth="1"/>
    <col min="5648" max="5648" width="1.46484375" style="1" customWidth="1"/>
    <col min="5649" max="5649" width="10.9296875" style="1" customWidth="1"/>
    <col min="5650" max="5888" width="10.6640625" style="1"/>
    <col min="5889" max="5889" width="4.796875" style="1" customWidth="1"/>
    <col min="5890" max="5890" width="49.46484375" style="1" customWidth="1"/>
    <col min="5891" max="5891" width="1.73046875" style="1" customWidth="1"/>
    <col min="5892" max="5892" width="10.9296875" style="1" customWidth="1"/>
    <col min="5893" max="5893" width="1.73046875" style="1" customWidth="1"/>
    <col min="5894" max="5894" width="10.9296875" style="1" customWidth="1"/>
    <col min="5895" max="5895" width="1.46484375" style="1" customWidth="1"/>
    <col min="5896" max="5896" width="10.9296875" style="1" customWidth="1"/>
    <col min="5897" max="5898" width="1.46484375" style="1" customWidth="1"/>
    <col min="5899" max="5899" width="10.9296875" style="1" customWidth="1"/>
    <col min="5900" max="5900" width="1.46484375" style="1" customWidth="1"/>
    <col min="5901" max="5901" width="10.9296875" style="1" customWidth="1"/>
    <col min="5902" max="5902" width="1.46484375" style="1" customWidth="1"/>
    <col min="5903" max="5903" width="10.9296875" style="1" customWidth="1"/>
    <col min="5904" max="5904" width="1.46484375" style="1" customWidth="1"/>
    <col min="5905" max="5905" width="10.9296875" style="1" customWidth="1"/>
    <col min="5906" max="6144" width="10.6640625" style="1"/>
    <col min="6145" max="6145" width="4.796875" style="1" customWidth="1"/>
    <col min="6146" max="6146" width="49.46484375" style="1" customWidth="1"/>
    <col min="6147" max="6147" width="1.73046875" style="1" customWidth="1"/>
    <col min="6148" max="6148" width="10.9296875" style="1" customWidth="1"/>
    <col min="6149" max="6149" width="1.73046875" style="1" customWidth="1"/>
    <col min="6150" max="6150" width="10.9296875" style="1" customWidth="1"/>
    <col min="6151" max="6151" width="1.46484375" style="1" customWidth="1"/>
    <col min="6152" max="6152" width="10.9296875" style="1" customWidth="1"/>
    <col min="6153" max="6154" width="1.46484375" style="1" customWidth="1"/>
    <col min="6155" max="6155" width="10.9296875" style="1" customWidth="1"/>
    <col min="6156" max="6156" width="1.46484375" style="1" customWidth="1"/>
    <col min="6157" max="6157" width="10.9296875" style="1" customWidth="1"/>
    <col min="6158" max="6158" width="1.46484375" style="1" customWidth="1"/>
    <col min="6159" max="6159" width="10.9296875" style="1" customWidth="1"/>
    <col min="6160" max="6160" width="1.46484375" style="1" customWidth="1"/>
    <col min="6161" max="6161" width="10.9296875" style="1" customWidth="1"/>
    <col min="6162" max="6400" width="10.6640625" style="1"/>
    <col min="6401" max="6401" width="4.796875" style="1" customWidth="1"/>
    <col min="6402" max="6402" width="49.46484375" style="1" customWidth="1"/>
    <col min="6403" max="6403" width="1.73046875" style="1" customWidth="1"/>
    <col min="6404" max="6404" width="10.9296875" style="1" customWidth="1"/>
    <col min="6405" max="6405" width="1.73046875" style="1" customWidth="1"/>
    <col min="6406" max="6406" width="10.9296875" style="1" customWidth="1"/>
    <col min="6407" max="6407" width="1.46484375" style="1" customWidth="1"/>
    <col min="6408" max="6408" width="10.9296875" style="1" customWidth="1"/>
    <col min="6409" max="6410" width="1.46484375" style="1" customWidth="1"/>
    <col min="6411" max="6411" width="10.9296875" style="1" customWidth="1"/>
    <col min="6412" max="6412" width="1.46484375" style="1" customWidth="1"/>
    <col min="6413" max="6413" width="10.9296875" style="1" customWidth="1"/>
    <col min="6414" max="6414" width="1.46484375" style="1" customWidth="1"/>
    <col min="6415" max="6415" width="10.9296875" style="1" customWidth="1"/>
    <col min="6416" max="6416" width="1.46484375" style="1" customWidth="1"/>
    <col min="6417" max="6417" width="10.9296875" style="1" customWidth="1"/>
    <col min="6418" max="6656" width="10.6640625" style="1"/>
    <col min="6657" max="6657" width="4.796875" style="1" customWidth="1"/>
    <col min="6658" max="6658" width="49.46484375" style="1" customWidth="1"/>
    <col min="6659" max="6659" width="1.73046875" style="1" customWidth="1"/>
    <col min="6660" max="6660" width="10.9296875" style="1" customWidth="1"/>
    <col min="6661" max="6661" width="1.73046875" style="1" customWidth="1"/>
    <col min="6662" max="6662" width="10.9296875" style="1" customWidth="1"/>
    <col min="6663" max="6663" width="1.46484375" style="1" customWidth="1"/>
    <col min="6664" max="6664" width="10.9296875" style="1" customWidth="1"/>
    <col min="6665" max="6666" width="1.46484375" style="1" customWidth="1"/>
    <col min="6667" max="6667" width="10.9296875" style="1" customWidth="1"/>
    <col min="6668" max="6668" width="1.46484375" style="1" customWidth="1"/>
    <col min="6669" max="6669" width="10.9296875" style="1" customWidth="1"/>
    <col min="6670" max="6670" width="1.46484375" style="1" customWidth="1"/>
    <col min="6671" max="6671" width="10.9296875" style="1" customWidth="1"/>
    <col min="6672" max="6672" width="1.46484375" style="1" customWidth="1"/>
    <col min="6673" max="6673" width="10.9296875" style="1" customWidth="1"/>
    <col min="6674" max="6912" width="10.6640625" style="1"/>
    <col min="6913" max="6913" width="4.796875" style="1" customWidth="1"/>
    <col min="6914" max="6914" width="49.46484375" style="1" customWidth="1"/>
    <col min="6915" max="6915" width="1.73046875" style="1" customWidth="1"/>
    <col min="6916" max="6916" width="10.9296875" style="1" customWidth="1"/>
    <col min="6917" max="6917" width="1.73046875" style="1" customWidth="1"/>
    <col min="6918" max="6918" width="10.9296875" style="1" customWidth="1"/>
    <col min="6919" max="6919" width="1.46484375" style="1" customWidth="1"/>
    <col min="6920" max="6920" width="10.9296875" style="1" customWidth="1"/>
    <col min="6921" max="6922" width="1.46484375" style="1" customWidth="1"/>
    <col min="6923" max="6923" width="10.9296875" style="1" customWidth="1"/>
    <col min="6924" max="6924" width="1.46484375" style="1" customWidth="1"/>
    <col min="6925" max="6925" width="10.9296875" style="1" customWidth="1"/>
    <col min="6926" max="6926" width="1.46484375" style="1" customWidth="1"/>
    <col min="6927" max="6927" width="10.9296875" style="1" customWidth="1"/>
    <col min="6928" max="6928" width="1.46484375" style="1" customWidth="1"/>
    <col min="6929" max="6929" width="10.9296875" style="1" customWidth="1"/>
    <col min="6930" max="7168" width="10.6640625" style="1"/>
    <col min="7169" max="7169" width="4.796875" style="1" customWidth="1"/>
    <col min="7170" max="7170" width="49.46484375" style="1" customWidth="1"/>
    <col min="7171" max="7171" width="1.73046875" style="1" customWidth="1"/>
    <col min="7172" max="7172" width="10.9296875" style="1" customWidth="1"/>
    <col min="7173" max="7173" width="1.73046875" style="1" customWidth="1"/>
    <col min="7174" max="7174" width="10.9296875" style="1" customWidth="1"/>
    <col min="7175" max="7175" width="1.46484375" style="1" customWidth="1"/>
    <col min="7176" max="7176" width="10.9296875" style="1" customWidth="1"/>
    <col min="7177" max="7178" width="1.46484375" style="1" customWidth="1"/>
    <col min="7179" max="7179" width="10.9296875" style="1" customWidth="1"/>
    <col min="7180" max="7180" width="1.46484375" style="1" customWidth="1"/>
    <col min="7181" max="7181" width="10.9296875" style="1" customWidth="1"/>
    <col min="7182" max="7182" width="1.46484375" style="1" customWidth="1"/>
    <col min="7183" max="7183" width="10.9296875" style="1" customWidth="1"/>
    <col min="7184" max="7184" width="1.46484375" style="1" customWidth="1"/>
    <col min="7185" max="7185" width="10.9296875" style="1" customWidth="1"/>
    <col min="7186" max="7424" width="10.6640625" style="1"/>
    <col min="7425" max="7425" width="4.796875" style="1" customWidth="1"/>
    <col min="7426" max="7426" width="49.46484375" style="1" customWidth="1"/>
    <col min="7427" max="7427" width="1.73046875" style="1" customWidth="1"/>
    <col min="7428" max="7428" width="10.9296875" style="1" customWidth="1"/>
    <col min="7429" max="7429" width="1.73046875" style="1" customWidth="1"/>
    <col min="7430" max="7430" width="10.9296875" style="1" customWidth="1"/>
    <col min="7431" max="7431" width="1.46484375" style="1" customWidth="1"/>
    <col min="7432" max="7432" width="10.9296875" style="1" customWidth="1"/>
    <col min="7433" max="7434" width="1.46484375" style="1" customWidth="1"/>
    <col min="7435" max="7435" width="10.9296875" style="1" customWidth="1"/>
    <col min="7436" max="7436" width="1.46484375" style="1" customWidth="1"/>
    <col min="7437" max="7437" width="10.9296875" style="1" customWidth="1"/>
    <col min="7438" max="7438" width="1.46484375" style="1" customWidth="1"/>
    <col min="7439" max="7439" width="10.9296875" style="1" customWidth="1"/>
    <col min="7440" max="7440" width="1.46484375" style="1" customWidth="1"/>
    <col min="7441" max="7441" width="10.9296875" style="1" customWidth="1"/>
    <col min="7442" max="7680" width="10.6640625" style="1"/>
    <col min="7681" max="7681" width="4.796875" style="1" customWidth="1"/>
    <col min="7682" max="7682" width="49.46484375" style="1" customWidth="1"/>
    <col min="7683" max="7683" width="1.73046875" style="1" customWidth="1"/>
    <col min="7684" max="7684" width="10.9296875" style="1" customWidth="1"/>
    <col min="7685" max="7685" width="1.73046875" style="1" customWidth="1"/>
    <col min="7686" max="7686" width="10.9296875" style="1" customWidth="1"/>
    <col min="7687" max="7687" width="1.46484375" style="1" customWidth="1"/>
    <col min="7688" max="7688" width="10.9296875" style="1" customWidth="1"/>
    <col min="7689" max="7690" width="1.46484375" style="1" customWidth="1"/>
    <col min="7691" max="7691" width="10.9296875" style="1" customWidth="1"/>
    <col min="7692" max="7692" width="1.46484375" style="1" customWidth="1"/>
    <col min="7693" max="7693" width="10.9296875" style="1" customWidth="1"/>
    <col min="7694" max="7694" width="1.46484375" style="1" customWidth="1"/>
    <col min="7695" max="7695" width="10.9296875" style="1" customWidth="1"/>
    <col min="7696" max="7696" width="1.46484375" style="1" customWidth="1"/>
    <col min="7697" max="7697" width="10.9296875" style="1" customWidth="1"/>
    <col min="7698" max="7936" width="10.6640625" style="1"/>
    <col min="7937" max="7937" width="4.796875" style="1" customWidth="1"/>
    <col min="7938" max="7938" width="49.46484375" style="1" customWidth="1"/>
    <col min="7939" max="7939" width="1.73046875" style="1" customWidth="1"/>
    <col min="7940" max="7940" width="10.9296875" style="1" customWidth="1"/>
    <col min="7941" max="7941" width="1.73046875" style="1" customWidth="1"/>
    <col min="7942" max="7942" width="10.9296875" style="1" customWidth="1"/>
    <col min="7943" max="7943" width="1.46484375" style="1" customWidth="1"/>
    <col min="7944" max="7944" width="10.9296875" style="1" customWidth="1"/>
    <col min="7945" max="7946" width="1.46484375" style="1" customWidth="1"/>
    <col min="7947" max="7947" width="10.9296875" style="1" customWidth="1"/>
    <col min="7948" max="7948" width="1.46484375" style="1" customWidth="1"/>
    <col min="7949" max="7949" width="10.9296875" style="1" customWidth="1"/>
    <col min="7950" max="7950" width="1.46484375" style="1" customWidth="1"/>
    <col min="7951" max="7951" width="10.9296875" style="1" customWidth="1"/>
    <col min="7952" max="7952" width="1.46484375" style="1" customWidth="1"/>
    <col min="7953" max="7953" width="10.9296875" style="1" customWidth="1"/>
    <col min="7954" max="8192" width="10.6640625" style="1"/>
    <col min="8193" max="8193" width="4.796875" style="1" customWidth="1"/>
    <col min="8194" max="8194" width="49.46484375" style="1" customWidth="1"/>
    <col min="8195" max="8195" width="1.73046875" style="1" customWidth="1"/>
    <col min="8196" max="8196" width="10.9296875" style="1" customWidth="1"/>
    <col min="8197" max="8197" width="1.73046875" style="1" customWidth="1"/>
    <col min="8198" max="8198" width="10.9296875" style="1" customWidth="1"/>
    <col min="8199" max="8199" width="1.46484375" style="1" customWidth="1"/>
    <col min="8200" max="8200" width="10.9296875" style="1" customWidth="1"/>
    <col min="8201" max="8202" width="1.46484375" style="1" customWidth="1"/>
    <col min="8203" max="8203" width="10.9296875" style="1" customWidth="1"/>
    <col min="8204" max="8204" width="1.46484375" style="1" customWidth="1"/>
    <col min="8205" max="8205" width="10.9296875" style="1" customWidth="1"/>
    <col min="8206" max="8206" width="1.46484375" style="1" customWidth="1"/>
    <col min="8207" max="8207" width="10.9296875" style="1" customWidth="1"/>
    <col min="8208" max="8208" width="1.46484375" style="1" customWidth="1"/>
    <col min="8209" max="8209" width="10.9296875" style="1" customWidth="1"/>
    <col min="8210" max="8448" width="10.6640625" style="1"/>
    <col min="8449" max="8449" width="4.796875" style="1" customWidth="1"/>
    <col min="8450" max="8450" width="49.46484375" style="1" customWidth="1"/>
    <col min="8451" max="8451" width="1.73046875" style="1" customWidth="1"/>
    <col min="8452" max="8452" width="10.9296875" style="1" customWidth="1"/>
    <col min="8453" max="8453" width="1.73046875" style="1" customWidth="1"/>
    <col min="8454" max="8454" width="10.9296875" style="1" customWidth="1"/>
    <col min="8455" max="8455" width="1.46484375" style="1" customWidth="1"/>
    <col min="8456" max="8456" width="10.9296875" style="1" customWidth="1"/>
    <col min="8457" max="8458" width="1.46484375" style="1" customWidth="1"/>
    <col min="8459" max="8459" width="10.9296875" style="1" customWidth="1"/>
    <col min="8460" max="8460" width="1.46484375" style="1" customWidth="1"/>
    <col min="8461" max="8461" width="10.9296875" style="1" customWidth="1"/>
    <col min="8462" max="8462" width="1.46484375" style="1" customWidth="1"/>
    <col min="8463" max="8463" width="10.9296875" style="1" customWidth="1"/>
    <col min="8464" max="8464" width="1.46484375" style="1" customWidth="1"/>
    <col min="8465" max="8465" width="10.9296875" style="1" customWidth="1"/>
    <col min="8466" max="8704" width="10.6640625" style="1"/>
    <col min="8705" max="8705" width="4.796875" style="1" customWidth="1"/>
    <col min="8706" max="8706" width="49.46484375" style="1" customWidth="1"/>
    <col min="8707" max="8707" width="1.73046875" style="1" customWidth="1"/>
    <col min="8708" max="8708" width="10.9296875" style="1" customWidth="1"/>
    <col min="8709" max="8709" width="1.73046875" style="1" customWidth="1"/>
    <col min="8710" max="8710" width="10.9296875" style="1" customWidth="1"/>
    <col min="8711" max="8711" width="1.46484375" style="1" customWidth="1"/>
    <col min="8712" max="8712" width="10.9296875" style="1" customWidth="1"/>
    <col min="8713" max="8714" width="1.46484375" style="1" customWidth="1"/>
    <col min="8715" max="8715" width="10.9296875" style="1" customWidth="1"/>
    <col min="8716" max="8716" width="1.46484375" style="1" customWidth="1"/>
    <col min="8717" max="8717" width="10.9296875" style="1" customWidth="1"/>
    <col min="8718" max="8718" width="1.46484375" style="1" customWidth="1"/>
    <col min="8719" max="8719" width="10.9296875" style="1" customWidth="1"/>
    <col min="8720" max="8720" width="1.46484375" style="1" customWidth="1"/>
    <col min="8721" max="8721" width="10.9296875" style="1" customWidth="1"/>
    <col min="8722" max="8960" width="10.6640625" style="1"/>
    <col min="8961" max="8961" width="4.796875" style="1" customWidth="1"/>
    <col min="8962" max="8962" width="49.46484375" style="1" customWidth="1"/>
    <col min="8963" max="8963" width="1.73046875" style="1" customWidth="1"/>
    <col min="8964" max="8964" width="10.9296875" style="1" customWidth="1"/>
    <col min="8965" max="8965" width="1.73046875" style="1" customWidth="1"/>
    <col min="8966" max="8966" width="10.9296875" style="1" customWidth="1"/>
    <col min="8967" max="8967" width="1.46484375" style="1" customWidth="1"/>
    <col min="8968" max="8968" width="10.9296875" style="1" customWidth="1"/>
    <col min="8969" max="8970" width="1.46484375" style="1" customWidth="1"/>
    <col min="8971" max="8971" width="10.9296875" style="1" customWidth="1"/>
    <col min="8972" max="8972" width="1.46484375" style="1" customWidth="1"/>
    <col min="8973" max="8973" width="10.9296875" style="1" customWidth="1"/>
    <col min="8974" max="8974" width="1.46484375" style="1" customWidth="1"/>
    <col min="8975" max="8975" width="10.9296875" style="1" customWidth="1"/>
    <col min="8976" max="8976" width="1.46484375" style="1" customWidth="1"/>
    <col min="8977" max="8977" width="10.9296875" style="1" customWidth="1"/>
    <col min="8978" max="9216" width="10.6640625" style="1"/>
    <col min="9217" max="9217" width="4.796875" style="1" customWidth="1"/>
    <col min="9218" max="9218" width="49.46484375" style="1" customWidth="1"/>
    <col min="9219" max="9219" width="1.73046875" style="1" customWidth="1"/>
    <col min="9220" max="9220" width="10.9296875" style="1" customWidth="1"/>
    <col min="9221" max="9221" width="1.73046875" style="1" customWidth="1"/>
    <col min="9222" max="9222" width="10.9296875" style="1" customWidth="1"/>
    <col min="9223" max="9223" width="1.46484375" style="1" customWidth="1"/>
    <col min="9224" max="9224" width="10.9296875" style="1" customWidth="1"/>
    <col min="9225" max="9226" width="1.46484375" style="1" customWidth="1"/>
    <col min="9227" max="9227" width="10.9296875" style="1" customWidth="1"/>
    <col min="9228" max="9228" width="1.46484375" style="1" customWidth="1"/>
    <col min="9229" max="9229" width="10.9296875" style="1" customWidth="1"/>
    <col min="9230" max="9230" width="1.46484375" style="1" customWidth="1"/>
    <col min="9231" max="9231" width="10.9296875" style="1" customWidth="1"/>
    <col min="9232" max="9232" width="1.46484375" style="1" customWidth="1"/>
    <col min="9233" max="9233" width="10.9296875" style="1" customWidth="1"/>
    <col min="9234" max="9472" width="10.6640625" style="1"/>
    <col min="9473" max="9473" width="4.796875" style="1" customWidth="1"/>
    <col min="9474" max="9474" width="49.46484375" style="1" customWidth="1"/>
    <col min="9475" max="9475" width="1.73046875" style="1" customWidth="1"/>
    <col min="9476" max="9476" width="10.9296875" style="1" customWidth="1"/>
    <col min="9477" max="9477" width="1.73046875" style="1" customWidth="1"/>
    <col min="9478" max="9478" width="10.9296875" style="1" customWidth="1"/>
    <col min="9479" max="9479" width="1.46484375" style="1" customWidth="1"/>
    <col min="9480" max="9480" width="10.9296875" style="1" customWidth="1"/>
    <col min="9481" max="9482" width="1.46484375" style="1" customWidth="1"/>
    <col min="9483" max="9483" width="10.9296875" style="1" customWidth="1"/>
    <col min="9484" max="9484" width="1.46484375" style="1" customWidth="1"/>
    <col min="9485" max="9485" width="10.9296875" style="1" customWidth="1"/>
    <col min="9486" max="9486" width="1.46484375" style="1" customWidth="1"/>
    <col min="9487" max="9487" width="10.9296875" style="1" customWidth="1"/>
    <col min="9488" max="9488" width="1.46484375" style="1" customWidth="1"/>
    <col min="9489" max="9489" width="10.9296875" style="1" customWidth="1"/>
    <col min="9490" max="9728" width="10.6640625" style="1"/>
    <col min="9729" max="9729" width="4.796875" style="1" customWidth="1"/>
    <col min="9730" max="9730" width="49.46484375" style="1" customWidth="1"/>
    <col min="9731" max="9731" width="1.73046875" style="1" customWidth="1"/>
    <col min="9732" max="9732" width="10.9296875" style="1" customWidth="1"/>
    <col min="9733" max="9733" width="1.73046875" style="1" customWidth="1"/>
    <col min="9734" max="9734" width="10.9296875" style="1" customWidth="1"/>
    <col min="9735" max="9735" width="1.46484375" style="1" customWidth="1"/>
    <col min="9736" max="9736" width="10.9296875" style="1" customWidth="1"/>
    <col min="9737" max="9738" width="1.46484375" style="1" customWidth="1"/>
    <col min="9739" max="9739" width="10.9296875" style="1" customWidth="1"/>
    <col min="9740" max="9740" width="1.46484375" style="1" customWidth="1"/>
    <col min="9741" max="9741" width="10.9296875" style="1" customWidth="1"/>
    <col min="9742" max="9742" width="1.46484375" style="1" customWidth="1"/>
    <col min="9743" max="9743" width="10.9296875" style="1" customWidth="1"/>
    <col min="9744" max="9744" width="1.46484375" style="1" customWidth="1"/>
    <col min="9745" max="9745" width="10.9296875" style="1" customWidth="1"/>
    <col min="9746" max="9984" width="10.6640625" style="1"/>
    <col min="9985" max="9985" width="4.796875" style="1" customWidth="1"/>
    <col min="9986" max="9986" width="49.46484375" style="1" customWidth="1"/>
    <col min="9987" max="9987" width="1.73046875" style="1" customWidth="1"/>
    <col min="9988" max="9988" width="10.9296875" style="1" customWidth="1"/>
    <col min="9989" max="9989" width="1.73046875" style="1" customWidth="1"/>
    <col min="9990" max="9990" width="10.9296875" style="1" customWidth="1"/>
    <col min="9991" max="9991" width="1.46484375" style="1" customWidth="1"/>
    <col min="9992" max="9992" width="10.9296875" style="1" customWidth="1"/>
    <col min="9993" max="9994" width="1.46484375" style="1" customWidth="1"/>
    <col min="9995" max="9995" width="10.9296875" style="1" customWidth="1"/>
    <col min="9996" max="9996" width="1.46484375" style="1" customWidth="1"/>
    <col min="9997" max="9997" width="10.9296875" style="1" customWidth="1"/>
    <col min="9998" max="9998" width="1.46484375" style="1" customWidth="1"/>
    <col min="9999" max="9999" width="10.9296875" style="1" customWidth="1"/>
    <col min="10000" max="10000" width="1.46484375" style="1" customWidth="1"/>
    <col min="10001" max="10001" width="10.9296875" style="1" customWidth="1"/>
    <col min="10002" max="10240" width="10.6640625" style="1"/>
    <col min="10241" max="10241" width="4.796875" style="1" customWidth="1"/>
    <col min="10242" max="10242" width="49.46484375" style="1" customWidth="1"/>
    <col min="10243" max="10243" width="1.73046875" style="1" customWidth="1"/>
    <col min="10244" max="10244" width="10.9296875" style="1" customWidth="1"/>
    <col min="10245" max="10245" width="1.73046875" style="1" customWidth="1"/>
    <col min="10246" max="10246" width="10.9296875" style="1" customWidth="1"/>
    <col min="10247" max="10247" width="1.46484375" style="1" customWidth="1"/>
    <col min="10248" max="10248" width="10.9296875" style="1" customWidth="1"/>
    <col min="10249" max="10250" width="1.46484375" style="1" customWidth="1"/>
    <col min="10251" max="10251" width="10.9296875" style="1" customWidth="1"/>
    <col min="10252" max="10252" width="1.46484375" style="1" customWidth="1"/>
    <col min="10253" max="10253" width="10.9296875" style="1" customWidth="1"/>
    <col min="10254" max="10254" width="1.46484375" style="1" customWidth="1"/>
    <col min="10255" max="10255" width="10.9296875" style="1" customWidth="1"/>
    <col min="10256" max="10256" width="1.46484375" style="1" customWidth="1"/>
    <col min="10257" max="10257" width="10.9296875" style="1" customWidth="1"/>
    <col min="10258" max="10496" width="10.6640625" style="1"/>
    <col min="10497" max="10497" width="4.796875" style="1" customWidth="1"/>
    <col min="10498" max="10498" width="49.46484375" style="1" customWidth="1"/>
    <col min="10499" max="10499" width="1.73046875" style="1" customWidth="1"/>
    <col min="10500" max="10500" width="10.9296875" style="1" customWidth="1"/>
    <col min="10501" max="10501" width="1.73046875" style="1" customWidth="1"/>
    <col min="10502" max="10502" width="10.9296875" style="1" customWidth="1"/>
    <col min="10503" max="10503" width="1.46484375" style="1" customWidth="1"/>
    <col min="10504" max="10504" width="10.9296875" style="1" customWidth="1"/>
    <col min="10505" max="10506" width="1.46484375" style="1" customWidth="1"/>
    <col min="10507" max="10507" width="10.9296875" style="1" customWidth="1"/>
    <col min="10508" max="10508" width="1.46484375" style="1" customWidth="1"/>
    <col min="10509" max="10509" width="10.9296875" style="1" customWidth="1"/>
    <col min="10510" max="10510" width="1.46484375" style="1" customWidth="1"/>
    <col min="10511" max="10511" width="10.9296875" style="1" customWidth="1"/>
    <col min="10512" max="10512" width="1.46484375" style="1" customWidth="1"/>
    <col min="10513" max="10513" width="10.9296875" style="1" customWidth="1"/>
    <col min="10514" max="10752" width="10.6640625" style="1"/>
    <col min="10753" max="10753" width="4.796875" style="1" customWidth="1"/>
    <col min="10754" max="10754" width="49.46484375" style="1" customWidth="1"/>
    <col min="10755" max="10755" width="1.73046875" style="1" customWidth="1"/>
    <col min="10756" max="10756" width="10.9296875" style="1" customWidth="1"/>
    <col min="10757" max="10757" width="1.73046875" style="1" customWidth="1"/>
    <col min="10758" max="10758" width="10.9296875" style="1" customWidth="1"/>
    <col min="10759" max="10759" width="1.46484375" style="1" customWidth="1"/>
    <col min="10760" max="10760" width="10.9296875" style="1" customWidth="1"/>
    <col min="10761" max="10762" width="1.46484375" style="1" customWidth="1"/>
    <col min="10763" max="10763" width="10.9296875" style="1" customWidth="1"/>
    <col min="10764" max="10764" width="1.46484375" style="1" customWidth="1"/>
    <col min="10765" max="10765" width="10.9296875" style="1" customWidth="1"/>
    <col min="10766" max="10766" width="1.46484375" style="1" customWidth="1"/>
    <col min="10767" max="10767" width="10.9296875" style="1" customWidth="1"/>
    <col min="10768" max="10768" width="1.46484375" style="1" customWidth="1"/>
    <col min="10769" max="10769" width="10.9296875" style="1" customWidth="1"/>
    <col min="10770" max="11008" width="10.6640625" style="1"/>
    <col min="11009" max="11009" width="4.796875" style="1" customWidth="1"/>
    <col min="11010" max="11010" width="49.46484375" style="1" customWidth="1"/>
    <col min="11011" max="11011" width="1.73046875" style="1" customWidth="1"/>
    <col min="11012" max="11012" width="10.9296875" style="1" customWidth="1"/>
    <col min="11013" max="11013" width="1.73046875" style="1" customWidth="1"/>
    <col min="11014" max="11014" width="10.9296875" style="1" customWidth="1"/>
    <col min="11015" max="11015" width="1.46484375" style="1" customWidth="1"/>
    <col min="11016" max="11016" width="10.9296875" style="1" customWidth="1"/>
    <col min="11017" max="11018" width="1.46484375" style="1" customWidth="1"/>
    <col min="11019" max="11019" width="10.9296875" style="1" customWidth="1"/>
    <col min="11020" max="11020" width="1.46484375" style="1" customWidth="1"/>
    <col min="11021" max="11021" width="10.9296875" style="1" customWidth="1"/>
    <col min="11022" max="11022" width="1.46484375" style="1" customWidth="1"/>
    <col min="11023" max="11023" width="10.9296875" style="1" customWidth="1"/>
    <col min="11024" max="11024" width="1.46484375" style="1" customWidth="1"/>
    <col min="11025" max="11025" width="10.9296875" style="1" customWidth="1"/>
    <col min="11026" max="11264" width="10.6640625" style="1"/>
    <col min="11265" max="11265" width="4.796875" style="1" customWidth="1"/>
    <col min="11266" max="11266" width="49.46484375" style="1" customWidth="1"/>
    <col min="11267" max="11267" width="1.73046875" style="1" customWidth="1"/>
    <col min="11268" max="11268" width="10.9296875" style="1" customWidth="1"/>
    <col min="11269" max="11269" width="1.73046875" style="1" customWidth="1"/>
    <col min="11270" max="11270" width="10.9296875" style="1" customWidth="1"/>
    <col min="11271" max="11271" width="1.46484375" style="1" customWidth="1"/>
    <col min="11272" max="11272" width="10.9296875" style="1" customWidth="1"/>
    <col min="11273" max="11274" width="1.46484375" style="1" customWidth="1"/>
    <col min="11275" max="11275" width="10.9296875" style="1" customWidth="1"/>
    <col min="11276" max="11276" width="1.46484375" style="1" customWidth="1"/>
    <col min="11277" max="11277" width="10.9296875" style="1" customWidth="1"/>
    <col min="11278" max="11278" width="1.46484375" style="1" customWidth="1"/>
    <col min="11279" max="11279" width="10.9296875" style="1" customWidth="1"/>
    <col min="11280" max="11280" width="1.46484375" style="1" customWidth="1"/>
    <col min="11281" max="11281" width="10.9296875" style="1" customWidth="1"/>
    <col min="11282" max="11520" width="10.6640625" style="1"/>
    <col min="11521" max="11521" width="4.796875" style="1" customWidth="1"/>
    <col min="11522" max="11522" width="49.46484375" style="1" customWidth="1"/>
    <col min="11523" max="11523" width="1.73046875" style="1" customWidth="1"/>
    <col min="11524" max="11524" width="10.9296875" style="1" customWidth="1"/>
    <col min="11525" max="11525" width="1.73046875" style="1" customWidth="1"/>
    <col min="11526" max="11526" width="10.9296875" style="1" customWidth="1"/>
    <col min="11527" max="11527" width="1.46484375" style="1" customWidth="1"/>
    <col min="11528" max="11528" width="10.9296875" style="1" customWidth="1"/>
    <col min="11529" max="11530" width="1.46484375" style="1" customWidth="1"/>
    <col min="11531" max="11531" width="10.9296875" style="1" customWidth="1"/>
    <col min="11532" max="11532" width="1.46484375" style="1" customWidth="1"/>
    <col min="11533" max="11533" width="10.9296875" style="1" customWidth="1"/>
    <col min="11534" max="11534" width="1.46484375" style="1" customWidth="1"/>
    <col min="11535" max="11535" width="10.9296875" style="1" customWidth="1"/>
    <col min="11536" max="11536" width="1.46484375" style="1" customWidth="1"/>
    <col min="11537" max="11537" width="10.9296875" style="1" customWidth="1"/>
    <col min="11538" max="11776" width="10.6640625" style="1"/>
    <col min="11777" max="11777" width="4.796875" style="1" customWidth="1"/>
    <col min="11778" max="11778" width="49.46484375" style="1" customWidth="1"/>
    <col min="11779" max="11779" width="1.73046875" style="1" customWidth="1"/>
    <col min="11780" max="11780" width="10.9296875" style="1" customWidth="1"/>
    <col min="11781" max="11781" width="1.73046875" style="1" customWidth="1"/>
    <col min="11782" max="11782" width="10.9296875" style="1" customWidth="1"/>
    <col min="11783" max="11783" width="1.46484375" style="1" customWidth="1"/>
    <col min="11784" max="11784" width="10.9296875" style="1" customWidth="1"/>
    <col min="11785" max="11786" width="1.46484375" style="1" customWidth="1"/>
    <col min="11787" max="11787" width="10.9296875" style="1" customWidth="1"/>
    <col min="11788" max="11788" width="1.46484375" style="1" customWidth="1"/>
    <col min="11789" max="11789" width="10.9296875" style="1" customWidth="1"/>
    <col min="11790" max="11790" width="1.46484375" style="1" customWidth="1"/>
    <col min="11791" max="11791" width="10.9296875" style="1" customWidth="1"/>
    <col min="11792" max="11792" width="1.46484375" style="1" customWidth="1"/>
    <col min="11793" max="11793" width="10.9296875" style="1" customWidth="1"/>
    <col min="11794" max="12032" width="10.6640625" style="1"/>
    <col min="12033" max="12033" width="4.796875" style="1" customWidth="1"/>
    <col min="12034" max="12034" width="49.46484375" style="1" customWidth="1"/>
    <col min="12035" max="12035" width="1.73046875" style="1" customWidth="1"/>
    <col min="12036" max="12036" width="10.9296875" style="1" customWidth="1"/>
    <col min="12037" max="12037" width="1.73046875" style="1" customWidth="1"/>
    <col min="12038" max="12038" width="10.9296875" style="1" customWidth="1"/>
    <col min="12039" max="12039" width="1.46484375" style="1" customWidth="1"/>
    <col min="12040" max="12040" width="10.9296875" style="1" customWidth="1"/>
    <col min="12041" max="12042" width="1.46484375" style="1" customWidth="1"/>
    <col min="12043" max="12043" width="10.9296875" style="1" customWidth="1"/>
    <col min="12044" max="12044" width="1.46484375" style="1" customWidth="1"/>
    <col min="12045" max="12045" width="10.9296875" style="1" customWidth="1"/>
    <col min="12046" max="12046" width="1.46484375" style="1" customWidth="1"/>
    <col min="12047" max="12047" width="10.9296875" style="1" customWidth="1"/>
    <col min="12048" max="12048" width="1.46484375" style="1" customWidth="1"/>
    <col min="12049" max="12049" width="10.9296875" style="1" customWidth="1"/>
    <col min="12050" max="12288" width="10.6640625" style="1"/>
    <col min="12289" max="12289" width="4.796875" style="1" customWidth="1"/>
    <col min="12290" max="12290" width="49.46484375" style="1" customWidth="1"/>
    <col min="12291" max="12291" width="1.73046875" style="1" customWidth="1"/>
    <col min="12292" max="12292" width="10.9296875" style="1" customWidth="1"/>
    <col min="12293" max="12293" width="1.73046875" style="1" customWidth="1"/>
    <col min="12294" max="12294" width="10.9296875" style="1" customWidth="1"/>
    <col min="12295" max="12295" width="1.46484375" style="1" customWidth="1"/>
    <col min="12296" max="12296" width="10.9296875" style="1" customWidth="1"/>
    <col min="12297" max="12298" width="1.46484375" style="1" customWidth="1"/>
    <col min="12299" max="12299" width="10.9296875" style="1" customWidth="1"/>
    <col min="12300" max="12300" width="1.46484375" style="1" customWidth="1"/>
    <col min="12301" max="12301" width="10.9296875" style="1" customWidth="1"/>
    <col min="12302" max="12302" width="1.46484375" style="1" customWidth="1"/>
    <col min="12303" max="12303" width="10.9296875" style="1" customWidth="1"/>
    <col min="12304" max="12304" width="1.46484375" style="1" customWidth="1"/>
    <col min="12305" max="12305" width="10.9296875" style="1" customWidth="1"/>
    <col min="12306" max="12544" width="10.6640625" style="1"/>
    <col min="12545" max="12545" width="4.796875" style="1" customWidth="1"/>
    <col min="12546" max="12546" width="49.46484375" style="1" customWidth="1"/>
    <col min="12547" max="12547" width="1.73046875" style="1" customWidth="1"/>
    <col min="12548" max="12548" width="10.9296875" style="1" customWidth="1"/>
    <col min="12549" max="12549" width="1.73046875" style="1" customWidth="1"/>
    <col min="12550" max="12550" width="10.9296875" style="1" customWidth="1"/>
    <col min="12551" max="12551" width="1.46484375" style="1" customWidth="1"/>
    <col min="12552" max="12552" width="10.9296875" style="1" customWidth="1"/>
    <col min="12553" max="12554" width="1.46484375" style="1" customWidth="1"/>
    <col min="12555" max="12555" width="10.9296875" style="1" customWidth="1"/>
    <col min="12556" max="12556" width="1.46484375" style="1" customWidth="1"/>
    <col min="12557" max="12557" width="10.9296875" style="1" customWidth="1"/>
    <col min="12558" max="12558" width="1.46484375" style="1" customWidth="1"/>
    <col min="12559" max="12559" width="10.9296875" style="1" customWidth="1"/>
    <col min="12560" max="12560" width="1.46484375" style="1" customWidth="1"/>
    <col min="12561" max="12561" width="10.9296875" style="1" customWidth="1"/>
    <col min="12562" max="12800" width="10.6640625" style="1"/>
    <col min="12801" max="12801" width="4.796875" style="1" customWidth="1"/>
    <col min="12802" max="12802" width="49.46484375" style="1" customWidth="1"/>
    <col min="12803" max="12803" width="1.73046875" style="1" customWidth="1"/>
    <col min="12804" max="12804" width="10.9296875" style="1" customWidth="1"/>
    <col min="12805" max="12805" width="1.73046875" style="1" customWidth="1"/>
    <col min="12806" max="12806" width="10.9296875" style="1" customWidth="1"/>
    <col min="12807" max="12807" width="1.46484375" style="1" customWidth="1"/>
    <col min="12808" max="12808" width="10.9296875" style="1" customWidth="1"/>
    <col min="12809" max="12810" width="1.46484375" style="1" customWidth="1"/>
    <col min="12811" max="12811" width="10.9296875" style="1" customWidth="1"/>
    <col min="12812" max="12812" width="1.46484375" style="1" customWidth="1"/>
    <col min="12813" max="12813" width="10.9296875" style="1" customWidth="1"/>
    <col min="12814" max="12814" width="1.46484375" style="1" customWidth="1"/>
    <col min="12815" max="12815" width="10.9296875" style="1" customWidth="1"/>
    <col min="12816" max="12816" width="1.46484375" style="1" customWidth="1"/>
    <col min="12817" max="12817" width="10.9296875" style="1" customWidth="1"/>
    <col min="12818" max="13056" width="10.6640625" style="1"/>
    <col min="13057" max="13057" width="4.796875" style="1" customWidth="1"/>
    <col min="13058" max="13058" width="49.46484375" style="1" customWidth="1"/>
    <col min="13059" max="13059" width="1.73046875" style="1" customWidth="1"/>
    <col min="13060" max="13060" width="10.9296875" style="1" customWidth="1"/>
    <col min="13061" max="13061" width="1.73046875" style="1" customWidth="1"/>
    <col min="13062" max="13062" width="10.9296875" style="1" customWidth="1"/>
    <col min="13063" max="13063" width="1.46484375" style="1" customWidth="1"/>
    <col min="13064" max="13064" width="10.9296875" style="1" customWidth="1"/>
    <col min="13065" max="13066" width="1.46484375" style="1" customWidth="1"/>
    <col min="13067" max="13067" width="10.9296875" style="1" customWidth="1"/>
    <col min="13068" max="13068" width="1.46484375" style="1" customWidth="1"/>
    <col min="13069" max="13069" width="10.9296875" style="1" customWidth="1"/>
    <col min="13070" max="13070" width="1.46484375" style="1" customWidth="1"/>
    <col min="13071" max="13071" width="10.9296875" style="1" customWidth="1"/>
    <col min="13072" max="13072" width="1.46484375" style="1" customWidth="1"/>
    <col min="13073" max="13073" width="10.9296875" style="1" customWidth="1"/>
    <col min="13074" max="13312" width="10.6640625" style="1"/>
    <col min="13313" max="13313" width="4.796875" style="1" customWidth="1"/>
    <col min="13314" max="13314" width="49.46484375" style="1" customWidth="1"/>
    <col min="13315" max="13315" width="1.73046875" style="1" customWidth="1"/>
    <col min="13316" max="13316" width="10.9296875" style="1" customWidth="1"/>
    <col min="13317" max="13317" width="1.73046875" style="1" customWidth="1"/>
    <col min="13318" max="13318" width="10.9296875" style="1" customWidth="1"/>
    <col min="13319" max="13319" width="1.46484375" style="1" customWidth="1"/>
    <col min="13320" max="13320" width="10.9296875" style="1" customWidth="1"/>
    <col min="13321" max="13322" width="1.46484375" style="1" customWidth="1"/>
    <col min="13323" max="13323" width="10.9296875" style="1" customWidth="1"/>
    <col min="13324" max="13324" width="1.46484375" style="1" customWidth="1"/>
    <col min="13325" max="13325" width="10.9296875" style="1" customWidth="1"/>
    <col min="13326" max="13326" width="1.46484375" style="1" customWidth="1"/>
    <col min="13327" max="13327" width="10.9296875" style="1" customWidth="1"/>
    <col min="13328" max="13328" width="1.46484375" style="1" customWidth="1"/>
    <col min="13329" max="13329" width="10.9296875" style="1" customWidth="1"/>
    <col min="13330" max="13568" width="10.6640625" style="1"/>
    <col min="13569" max="13569" width="4.796875" style="1" customWidth="1"/>
    <col min="13570" max="13570" width="49.46484375" style="1" customWidth="1"/>
    <col min="13571" max="13571" width="1.73046875" style="1" customWidth="1"/>
    <col min="13572" max="13572" width="10.9296875" style="1" customWidth="1"/>
    <col min="13573" max="13573" width="1.73046875" style="1" customWidth="1"/>
    <col min="13574" max="13574" width="10.9296875" style="1" customWidth="1"/>
    <col min="13575" max="13575" width="1.46484375" style="1" customWidth="1"/>
    <col min="13576" max="13576" width="10.9296875" style="1" customWidth="1"/>
    <col min="13577" max="13578" width="1.46484375" style="1" customWidth="1"/>
    <col min="13579" max="13579" width="10.9296875" style="1" customWidth="1"/>
    <col min="13580" max="13580" width="1.46484375" style="1" customWidth="1"/>
    <col min="13581" max="13581" width="10.9296875" style="1" customWidth="1"/>
    <col min="13582" max="13582" width="1.46484375" style="1" customWidth="1"/>
    <col min="13583" max="13583" width="10.9296875" style="1" customWidth="1"/>
    <col min="13584" max="13584" width="1.46484375" style="1" customWidth="1"/>
    <col min="13585" max="13585" width="10.9296875" style="1" customWidth="1"/>
    <col min="13586" max="13824" width="10.6640625" style="1"/>
    <col min="13825" max="13825" width="4.796875" style="1" customWidth="1"/>
    <col min="13826" max="13826" width="49.46484375" style="1" customWidth="1"/>
    <col min="13827" max="13827" width="1.73046875" style="1" customWidth="1"/>
    <col min="13828" max="13828" width="10.9296875" style="1" customWidth="1"/>
    <col min="13829" max="13829" width="1.73046875" style="1" customWidth="1"/>
    <col min="13830" max="13830" width="10.9296875" style="1" customWidth="1"/>
    <col min="13831" max="13831" width="1.46484375" style="1" customWidth="1"/>
    <col min="13832" max="13832" width="10.9296875" style="1" customWidth="1"/>
    <col min="13833" max="13834" width="1.46484375" style="1" customWidth="1"/>
    <col min="13835" max="13835" width="10.9296875" style="1" customWidth="1"/>
    <col min="13836" max="13836" width="1.46484375" style="1" customWidth="1"/>
    <col min="13837" max="13837" width="10.9296875" style="1" customWidth="1"/>
    <col min="13838" max="13838" width="1.46484375" style="1" customWidth="1"/>
    <col min="13839" max="13839" width="10.9296875" style="1" customWidth="1"/>
    <col min="13840" max="13840" width="1.46484375" style="1" customWidth="1"/>
    <col min="13841" max="13841" width="10.9296875" style="1" customWidth="1"/>
    <col min="13842" max="14080" width="10.6640625" style="1"/>
    <col min="14081" max="14081" width="4.796875" style="1" customWidth="1"/>
    <col min="14082" max="14082" width="49.46484375" style="1" customWidth="1"/>
    <col min="14083" max="14083" width="1.73046875" style="1" customWidth="1"/>
    <col min="14084" max="14084" width="10.9296875" style="1" customWidth="1"/>
    <col min="14085" max="14085" width="1.73046875" style="1" customWidth="1"/>
    <col min="14086" max="14086" width="10.9296875" style="1" customWidth="1"/>
    <col min="14087" max="14087" width="1.46484375" style="1" customWidth="1"/>
    <col min="14088" max="14088" width="10.9296875" style="1" customWidth="1"/>
    <col min="14089" max="14090" width="1.46484375" style="1" customWidth="1"/>
    <col min="14091" max="14091" width="10.9296875" style="1" customWidth="1"/>
    <col min="14092" max="14092" width="1.46484375" style="1" customWidth="1"/>
    <col min="14093" max="14093" width="10.9296875" style="1" customWidth="1"/>
    <col min="14094" max="14094" width="1.46484375" style="1" customWidth="1"/>
    <col min="14095" max="14095" width="10.9296875" style="1" customWidth="1"/>
    <col min="14096" max="14096" width="1.46484375" style="1" customWidth="1"/>
    <col min="14097" max="14097" width="10.9296875" style="1" customWidth="1"/>
    <col min="14098" max="14336" width="10.6640625" style="1"/>
    <col min="14337" max="14337" width="4.796875" style="1" customWidth="1"/>
    <col min="14338" max="14338" width="49.46484375" style="1" customWidth="1"/>
    <col min="14339" max="14339" width="1.73046875" style="1" customWidth="1"/>
    <col min="14340" max="14340" width="10.9296875" style="1" customWidth="1"/>
    <col min="14341" max="14341" width="1.73046875" style="1" customWidth="1"/>
    <col min="14342" max="14342" width="10.9296875" style="1" customWidth="1"/>
    <col min="14343" max="14343" width="1.46484375" style="1" customWidth="1"/>
    <col min="14344" max="14344" width="10.9296875" style="1" customWidth="1"/>
    <col min="14345" max="14346" width="1.46484375" style="1" customWidth="1"/>
    <col min="14347" max="14347" width="10.9296875" style="1" customWidth="1"/>
    <col min="14348" max="14348" width="1.46484375" style="1" customWidth="1"/>
    <col min="14349" max="14349" width="10.9296875" style="1" customWidth="1"/>
    <col min="14350" max="14350" width="1.46484375" style="1" customWidth="1"/>
    <col min="14351" max="14351" width="10.9296875" style="1" customWidth="1"/>
    <col min="14352" max="14352" width="1.46484375" style="1" customWidth="1"/>
    <col min="14353" max="14353" width="10.9296875" style="1" customWidth="1"/>
    <col min="14354" max="14592" width="10.6640625" style="1"/>
    <col min="14593" max="14593" width="4.796875" style="1" customWidth="1"/>
    <col min="14594" max="14594" width="49.46484375" style="1" customWidth="1"/>
    <col min="14595" max="14595" width="1.73046875" style="1" customWidth="1"/>
    <col min="14596" max="14596" width="10.9296875" style="1" customWidth="1"/>
    <col min="14597" max="14597" width="1.73046875" style="1" customWidth="1"/>
    <col min="14598" max="14598" width="10.9296875" style="1" customWidth="1"/>
    <col min="14599" max="14599" width="1.46484375" style="1" customWidth="1"/>
    <col min="14600" max="14600" width="10.9296875" style="1" customWidth="1"/>
    <col min="14601" max="14602" width="1.46484375" style="1" customWidth="1"/>
    <col min="14603" max="14603" width="10.9296875" style="1" customWidth="1"/>
    <col min="14604" max="14604" width="1.46484375" style="1" customWidth="1"/>
    <col min="14605" max="14605" width="10.9296875" style="1" customWidth="1"/>
    <col min="14606" max="14606" width="1.46484375" style="1" customWidth="1"/>
    <col min="14607" max="14607" width="10.9296875" style="1" customWidth="1"/>
    <col min="14608" max="14608" width="1.46484375" style="1" customWidth="1"/>
    <col min="14609" max="14609" width="10.9296875" style="1" customWidth="1"/>
    <col min="14610" max="14848" width="10.6640625" style="1"/>
    <col min="14849" max="14849" width="4.796875" style="1" customWidth="1"/>
    <col min="14850" max="14850" width="49.46484375" style="1" customWidth="1"/>
    <col min="14851" max="14851" width="1.73046875" style="1" customWidth="1"/>
    <col min="14852" max="14852" width="10.9296875" style="1" customWidth="1"/>
    <col min="14853" max="14853" width="1.73046875" style="1" customWidth="1"/>
    <col min="14854" max="14854" width="10.9296875" style="1" customWidth="1"/>
    <col min="14855" max="14855" width="1.46484375" style="1" customWidth="1"/>
    <col min="14856" max="14856" width="10.9296875" style="1" customWidth="1"/>
    <col min="14857" max="14858" width="1.46484375" style="1" customWidth="1"/>
    <col min="14859" max="14859" width="10.9296875" style="1" customWidth="1"/>
    <col min="14860" max="14860" width="1.46484375" style="1" customWidth="1"/>
    <col min="14861" max="14861" width="10.9296875" style="1" customWidth="1"/>
    <col min="14862" max="14862" width="1.46484375" style="1" customWidth="1"/>
    <col min="14863" max="14863" width="10.9296875" style="1" customWidth="1"/>
    <col min="14864" max="14864" width="1.46484375" style="1" customWidth="1"/>
    <col min="14865" max="14865" width="10.9296875" style="1" customWidth="1"/>
    <col min="14866" max="15104" width="10.6640625" style="1"/>
    <col min="15105" max="15105" width="4.796875" style="1" customWidth="1"/>
    <col min="15106" max="15106" width="49.46484375" style="1" customWidth="1"/>
    <col min="15107" max="15107" width="1.73046875" style="1" customWidth="1"/>
    <col min="15108" max="15108" width="10.9296875" style="1" customWidth="1"/>
    <col min="15109" max="15109" width="1.73046875" style="1" customWidth="1"/>
    <col min="15110" max="15110" width="10.9296875" style="1" customWidth="1"/>
    <col min="15111" max="15111" width="1.46484375" style="1" customWidth="1"/>
    <col min="15112" max="15112" width="10.9296875" style="1" customWidth="1"/>
    <col min="15113" max="15114" width="1.46484375" style="1" customWidth="1"/>
    <col min="15115" max="15115" width="10.9296875" style="1" customWidth="1"/>
    <col min="15116" max="15116" width="1.46484375" style="1" customWidth="1"/>
    <col min="15117" max="15117" width="10.9296875" style="1" customWidth="1"/>
    <col min="15118" max="15118" width="1.46484375" style="1" customWidth="1"/>
    <col min="15119" max="15119" width="10.9296875" style="1" customWidth="1"/>
    <col min="15120" max="15120" width="1.46484375" style="1" customWidth="1"/>
    <col min="15121" max="15121" width="10.9296875" style="1" customWidth="1"/>
    <col min="15122" max="15360" width="10.6640625" style="1"/>
    <col min="15361" max="15361" width="4.796875" style="1" customWidth="1"/>
    <col min="15362" max="15362" width="49.46484375" style="1" customWidth="1"/>
    <col min="15363" max="15363" width="1.73046875" style="1" customWidth="1"/>
    <col min="15364" max="15364" width="10.9296875" style="1" customWidth="1"/>
    <col min="15365" max="15365" width="1.73046875" style="1" customWidth="1"/>
    <col min="15366" max="15366" width="10.9296875" style="1" customWidth="1"/>
    <col min="15367" max="15367" width="1.46484375" style="1" customWidth="1"/>
    <col min="15368" max="15368" width="10.9296875" style="1" customWidth="1"/>
    <col min="15369" max="15370" width="1.46484375" style="1" customWidth="1"/>
    <col min="15371" max="15371" width="10.9296875" style="1" customWidth="1"/>
    <col min="15372" max="15372" width="1.46484375" style="1" customWidth="1"/>
    <col min="15373" max="15373" width="10.9296875" style="1" customWidth="1"/>
    <col min="15374" max="15374" width="1.46484375" style="1" customWidth="1"/>
    <col min="15375" max="15375" width="10.9296875" style="1" customWidth="1"/>
    <col min="15376" max="15376" width="1.46484375" style="1" customWidth="1"/>
    <col min="15377" max="15377" width="10.9296875" style="1" customWidth="1"/>
    <col min="15378" max="15616" width="10.6640625" style="1"/>
    <col min="15617" max="15617" width="4.796875" style="1" customWidth="1"/>
    <col min="15618" max="15618" width="49.46484375" style="1" customWidth="1"/>
    <col min="15619" max="15619" width="1.73046875" style="1" customWidth="1"/>
    <col min="15620" max="15620" width="10.9296875" style="1" customWidth="1"/>
    <col min="15621" max="15621" width="1.73046875" style="1" customWidth="1"/>
    <col min="15622" max="15622" width="10.9296875" style="1" customWidth="1"/>
    <col min="15623" max="15623" width="1.46484375" style="1" customWidth="1"/>
    <col min="15624" max="15624" width="10.9296875" style="1" customWidth="1"/>
    <col min="15625" max="15626" width="1.46484375" style="1" customWidth="1"/>
    <col min="15627" max="15627" width="10.9296875" style="1" customWidth="1"/>
    <col min="15628" max="15628" width="1.46484375" style="1" customWidth="1"/>
    <col min="15629" max="15629" width="10.9296875" style="1" customWidth="1"/>
    <col min="15630" max="15630" width="1.46484375" style="1" customWidth="1"/>
    <col min="15631" max="15631" width="10.9296875" style="1" customWidth="1"/>
    <col min="15632" max="15632" width="1.46484375" style="1" customWidth="1"/>
    <col min="15633" max="15633" width="10.9296875" style="1" customWidth="1"/>
    <col min="15634" max="15872" width="10.6640625" style="1"/>
    <col min="15873" max="15873" width="4.796875" style="1" customWidth="1"/>
    <col min="15874" max="15874" width="49.46484375" style="1" customWidth="1"/>
    <col min="15875" max="15875" width="1.73046875" style="1" customWidth="1"/>
    <col min="15876" max="15876" width="10.9296875" style="1" customWidth="1"/>
    <col min="15877" max="15877" width="1.73046875" style="1" customWidth="1"/>
    <col min="15878" max="15878" width="10.9296875" style="1" customWidth="1"/>
    <col min="15879" max="15879" width="1.46484375" style="1" customWidth="1"/>
    <col min="15880" max="15880" width="10.9296875" style="1" customWidth="1"/>
    <col min="15881" max="15882" width="1.46484375" style="1" customWidth="1"/>
    <col min="15883" max="15883" width="10.9296875" style="1" customWidth="1"/>
    <col min="15884" max="15884" width="1.46484375" style="1" customWidth="1"/>
    <col min="15885" max="15885" width="10.9296875" style="1" customWidth="1"/>
    <col min="15886" max="15886" width="1.46484375" style="1" customWidth="1"/>
    <col min="15887" max="15887" width="10.9296875" style="1" customWidth="1"/>
    <col min="15888" max="15888" width="1.46484375" style="1" customWidth="1"/>
    <col min="15889" max="15889" width="10.9296875" style="1" customWidth="1"/>
    <col min="15890" max="16128" width="10.6640625" style="1"/>
    <col min="16129" max="16129" width="4.796875" style="1" customWidth="1"/>
    <col min="16130" max="16130" width="49.46484375" style="1" customWidth="1"/>
    <col min="16131" max="16131" width="1.73046875" style="1" customWidth="1"/>
    <col min="16132" max="16132" width="10.9296875" style="1" customWidth="1"/>
    <col min="16133" max="16133" width="1.73046875" style="1" customWidth="1"/>
    <col min="16134" max="16134" width="10.9296875" style="1" customWidth="1"/>
    <col min="16135" max="16135" width="1.46484375" style="1" customWidth="1"/>
    <col min="16136" max="16136" width="10.9296875" style="1" customWidth="1"/>
    <col min="16137" max="16138" width="1.46484375" style="1" customWidth="1"/>
    <col min="16139" max="16139" width="10.9296875" style="1" customWidth="1"/>
    <col min="16140" max="16140" width="1.46484375" style="1" customWidth="1"/>
    <col min="16141" max="16141" width="10.9296875" style="1" customWidth="1"/>
    <col min="16142" max="16142" width="1.46484375" style="1" customWidth="1"/>
    <col min="16143" max="16143" width="10.9296875" style="1" customWidth="1"/>
    <col min="16144" max="16144" width="1.46484375" style="1" customWidth="1"/>
    <col min="16145" max="16145" width="10.9296875" style="1" customWidth="1"/>
    <col min="16146" max="16384" width="10.6640625" style="1"/>
  </cols>
  <sheetData>
    <row r="1" spans="2:228" ht="24.95" customHeight="1" x14ac:dyDescent="0.3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228" ht="24.95" customHeight="1" x14ac:dyDescent="0.35"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2:228" ht="24.95" customHeight="1" x14ac:dyDescent="0.35">
      <c r="B3" s="46" t="s">
        <v>114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228" ht="17.649999999999999" x14ac:dyDescent="0.4">
      <c r="B4" s="2"/>
      <c r="C4" s="2"/>
      <c r="D4" s="2"/>
      <c r="E4" s="2"/>
      <c r="F4" s="2"/>
      <c r="G4" s="2"/>
      <c r="H4" s="2"/>
      <c r="I4" s="2"/>
      <c r="J4" s="43"/>
      <c r="K4" s="3"/>
      <c r="L4" s="3"/>
      <c r="M4" s="3"/>
      <c r="N4" s="3"/>
      <c r="O4" s="3"/>
      <c r="P4" s="3"/>
      <c r="Q4" s="3"/>
    </row>
    <row r="5" spans="2:228" ht="17.649999999999999" x14ac:dyDescent="0.35">
      <c r="B5" s="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2:228" x14ac:dyDescent="0.4">
      <c r="D6" s="5" t="s">
        <v>2</v>
      </c>
      <c r="K6" s="5" t="s">
        <v>3</v>
      </c>
    </row>
    <row r="7" spans="2:228" x14ac:dyDescent="0.4">
      <c r="B7" s="6"/>
      <c r="D7" s="5"/>
      <c r="K7" s="7"/>
    </row>
    <row r="8" spans="2:228" ht="13.9" x14ac:dyDescent="0.35">
      <c r="B8" s="8"/>
      <c r="D8" s="9">
        <v>2018</v>
      </c>
      <c r="F8" s="9">
        <v>2019</v>
      </c>
      <c r="H8" s="9">
        <v>2020</v>
      </c>
      <c r="K8" s="9">
        <v>2020</v>
      </c>
      <c r="M8" s="9">
        <v>2020</v>
      </c>
      <c r="Q8" s="9">
        <v>2019</v>
      </c>
    </row>
    <row r="9" spans="2:228" x14ac:dyDescent="0.4">
      <c r="D9" s="9" t="s">
        <v>4</v>
      </c>
      <c r="F9" s="9" t="s">
        <v>4</v>
      </c>
      <c r="H9" s="9" t="s">
        <v>5</v>
      </c>
      <c r="K9" s="9" t="s">
        <v>5</v>
      </c>
      <c r="M9" s="9" t="s">
        <v>4</v>
      </c>
      <c r="O9" s="7" t="s">
        <v>6</v>
      </c>
      <c r="Q9" s="9" t="s">
        <v>4</v>
      </c>
    </row>
    <row r="10" spans="2:228" x14ac:dyDescent="0.35">
      <c r="B10" s="10" t="s">
        <v>7</v>
      </c>
      <c r="T10" s="11"/>
      <c r="X10" s="11"/>
      <c r="AB10" s="11"/>
      <c r="AF10" s="11"/>
      <c r="AJ10" s="11"/>
      <c r="AN10" s="11"/>
      <c r="AR10" s="11"/>
      <c r="AV10" s="11"/>
      <c r="AZ10" s="11"/>
      <c r="BD10" s="11"/>
      <c r="BH10" s="11"/>
      <c r="BL10" s="11"/>
      <c r="BP10" s="11"/>
      <c r="BT10" s="11"/>
      <c r="BX10" s="11"/>
      <c r="CB10" s="11"/>
      <c r="CF10" s="11"/>
      <c r="CJ10" s="11"/>
      <c r="CN10" s="11"/>
      <c r="CR10" s="11"/>
      <c r="CV10" s="11"/>
      <c r="CZ10" s="11"/>
      <c r="DD10" s="11"/>
      <c r="DH10" s="11"/>
      <c r="DL10" s="11"/>
      <c r="DP10" s="11"/>
      <c r="DT10" s="11"/>
      <c r="DX10" s="11"/>
      <c r="EB10" s="11"/>
      <c r="EF10" s="11"/>
      <c r="EJ10" s="11"/>
      <c r="EN10" s="11"/>
      <c r="ER10" s="11"/>
      <c r="EV10" s="11"/>
      <c r="EZ10" s="11"/>
      <c r="FD10" s="11"/>
      <c r="FH10" s="11"/>
      <c r="FL10" s="11"/>
      <c r="FP10" s="11"/>
      <c r="FT10" s="11"/>
      <c r="FX10" s="11"/>
      <c r="GB10" s="11"/>
      <c r="GF10" s="11"/>
      <c r="GJ10" s="11"/>
      <c r="GN10" s="11"/>
      <c r="GR10" s="11"/>
      <c r="GV10" s="11"/>
      <c r="GZ10" s="11"/>
      <c r="HD10" s="11"/>
      <c r="HH10" s="11"/>
      <c r="HL10" s="11"/>
      <c r="HP10" s="11"/>
      <c r="HT10" s="11"/>
    </row>
    <row r="11" spans="2:228" x14ac:dyDescent="0.35">
      <c r="B11" s="12" t="s">
        <v>8</v>
      </c>
      <c r="D11" s="13">
        <v>3545769</v>
      </c>
      <c r="F11" s="13">
        <v>3494455.11</v>
      </c>
      <c r="H11" s="13">
        <v>3300000</v>
      </c>
      <c r="K11" s="13">
        <v>1251857</v>
      </c>
      <c r="M11" s="13">
        <v>1171627</v>
      </c>
      <c r="O11" s="13">
        <f>+M11-K11</f>
        <v>-80230</v>
      </c>
      <c r="Q11" s="13">
        <v>1395534</v>
      </c>
      <c r="R11" s="13"/>
      <c r="S11" s="47"/>
      <c r="W11" s="11"/>
      <c r="AA11" s="11"/>
      <c r="AE11" s="11"/>
      <c r="AI11" s="11"/>
      <c r="AM11" s="11"/>
      <c r="AQ11" s="11"/>
      <c r="AU11" s="11"/>
      <c r="AY11" s="11"/>
      <c r="BC11" s="11"/>
      <c r="BG11" s="11"/>
      <c r="BK11" s="11"/>
      <c r="BO11" s="11"/>
      <c r="BS11" s="11"/>
      <c r="BW11" s="11"/>
      <c r="CA11" s="11"/>
      <c r="CE11" s="11"/>
      <c r="CI11" s="11"/>
      <c r="CM11" s="11"/>
      <c r="CQ11" s="11"/>
      <c r="CU11" s="11"/>
      <c r="CY11" s="11"/>
      <c r="DC11" s="11"/>
      <c r="DG11" s="11"/>
      <c r="DK11" s="11"/>
      <c r="DO11" s="11"/>
      <c r="DS11" s="11"/>
      <c r="DW11" s="11"/>
      <c r="EA11" s="11"/>
      <c r="EE11" s="11"/>
      <c r="EI11" s="11"/>
      <c r="EM11" s="11"/>
      <c r="EQ11" s="11"/>
      <c r="EU11" s="11"/>
      <c r="EY11" s="11"/>
      <c r="FC11" s="11"/>
      <c r="FG11" s="11"/>
      <c r="FK11" s="11"/>
      <c r="FO11" s="11"/>
      <c r="FS11" s="11"/>
      <c r="FW11" s="11"/>
      <c r="GA11" s="11"/>
      <c r="GE11" s="11"/>
      <c r="GI11" s="11"/>
      <c r="GM11" s="11"/>
      <c r="GQ11" s="11"/>
      <c r="GU11" s="11"/>
      <c r="GY11" s="11"/>
      <c r="HC11" s="11"/>
      <c r="HG11" s="11"/>
      <c r="HK11" s="11"/>
      <c r="HO11" s="11"/>
      <c r="HS11" s="11"/>
    </row>
    <row r="12" spans="2:228" x14ac:dyDescent="0.35">
      <c r="B12" s="12"/>
      <c r="D12" s="13"/>
      <c r="F12" s="13"/>
      <c r="H12" s="13"/>
      <c r="K12" s="13"/>
      <c r="M12" s="13"/>
      <c r="O12" s="13"/>
      <c r="Q12" s="13"/>
      <c r="R12" s="13"/>
      <c r="S12" s="11"/>
      <c r="W12" s="11"/>
      <c r="AA12" s="11"/>
      <c r="AE12" s="11"/>
      <c r="AI12" s="11"/>
      <c r="AM12" s="11"/>
      <c r="AQ12" s="11"/>
      <c r="AU12" s="11"/>
      <c r="AY12" s="11"/>
      <c r="BC12" s="11"/>
      <c r="BG12" s="11"/>
      <c r="BK12" s="11"/>
      <c r="BO12" s="11"/>
      <c r="BS12" s="11"/>
      <c r="BW12" s="11"/>
      <c r="CA12" s="11"/>
      <c r="CE12" s="11"/>
      <c r="CI12" s="11"/>
      <c r="CM12" s="11"/>
      <c r="CQ12" s="11"/>
      <c r="CU12" s="11"/>
      <c r="CY12" s="11"/>
      <c r="DC12" s="11"/>
      <c r="DG12" s="11"/>
      <c r="DK12" s="11"/>
      <c r="DO12" s="11"/>
      <c r="DS12" s="11"/>
      <c r="DW12" s="11"/>
      <c r="EA12" s="11"/>
      <c r="EE12" s="11"/>
      <c r="EI12" s="11"/>
      <c r="EM12" s="11"/>
      <c r="EQ12" s="11"/>
      <c r="EU12" s="11"/>
      <c r="EY12" s="11"/>
      <c r="FC12" s="11"/>
      <c r="FG12" s="11"/>
      <c r="FK12" s="11"/>
      <c r="FO12" s="11"/>
      <c r="FS12" s="11"/>
      <c r="FW12" s="11"/>
      <c r="GA12" s="11"/>
      <c r="GE12" s="11"/>
      <c r="GI12" s="11"/>
      <c r="GM12" s="11"/>
      <c r="GQ12" s="11"/>
      <c r="GU12" s="11"/>
      <c r="GY12" s="11"/>
      <c r="HC12" s="11"/>
      <c r="HG12" s="11"/>
      <c r="HK12" s="11"/>
      <c r="HO12" s="11"/>
      <c r="HS12" s="11"/>
    </row>
    <row r="13" spans="2:228" x14ac:dyDescent="0.35">
      <c r="B13" s="12" t="s">
        <v>115</v>
      </c>
      <c r="D13" s="13">
        <v>0</v>
      </c>
      <c r="F13" s="13">
        <v>0</v>
      </c>
      <c r="H13" s="13">
        <v>0</v>
      </c>
      <c r="K13" s="13">
        <v>0</v>
      </c>
      <c r="M13" s="13">
        <v>157581</v>
      </c>
      <c r="O13" s="13">
        <f>+M13-K13</f>
        <v>157581</v>
      </c>
      <c r="Q13" s="13">
        <v>0</v>
      </c>
      <c r="R13" s="13"/>
      <c r="S13" s="11"/>
      <c r="W13" s="11"/>
      <c r="AA13" s="11"/>
      <c r="AE13" s="11"/>
      <c r="AI13" s="11"/>
      <c r="AM13" s="11"/>
      <c r="AQ13" s="11"/>
      <c r="AU13" s="11"/>
      <c r="AY13" s="11"/>
      <c r="BC13" s="11"/>
      <c r="BG13" s="11"/>
      <c r="BK13" s="11"/>
      <c r="BO13" s="11"/>
      <c r="BS13" s="11"/>
      <c r="BW13" s="11"/>
      <c r="CA13" s="11"/>
      <c r="CE13" s="11"/>
      <c r="CI13" s="11"/>
      <c r="CM13" s="11"/>
      <c r="CQ13" s="11"/>
      <c r="CU13" s="11"/>
      <c r="CY13" s="11"/>
      <c r="DC13" s="11"/>
      <c r="DG13" s="11"/>
      <c r="DK13" s="11"/>
      <c r="DO13" s="11"/>
      <c r="DS13" s="11"/>
      <c r="DW13" s="11"/>
      <c r="EA13" s="11"/>
      <c r="EE13" s="11"/>
      <c r="EI13" s="11"/>
      <c r="EM13" s="11"/>
      <c r="EQ13" s="11"/>
      <c r="EU13" s="11"/>
      <c r="EY13" s="11"/>
      <c r="FC13" s="11"/>
      <c r="FG13" s="11"/>
      <c r="FK13" s="11"/>
      <c r="FO13" s="11"/>
      <c r="FS13" s="11"/>
      <c r="FW13" s="11"/>
      <c r="GA13" s="11"/>
      <c r="GE13" s="11"/>
      <c r="GI13" s="11"/>
      <c r="GM13" s="11"/>
      <c r="GQ13" s="11"/>
      <c r="GU13" s="11"/>
      <c r="GY13" s="11"/>
      <c r="HC13" s="11"/>
      <c r="HG13" s="11"/>
      <c r="HK13" s="11"/>
      <c r="HO13" s="11"/>
      <c r="HS13" s="11"/>
    </row>
    <row r="14" spans="2:228" x14ac:dyDescent="0.35">
      <c r="B14" s="12"/>
      <c r="D14" s="13"/>
      <c r="F14" s="13"/>
      <c r="H14" s="13"/>
      <c r="K14" s="13"/>
      <c r="M14" s="13"/>
      <c r="O14" s="13"/>
      <c r="Q14" s="13"/>
      <c r="S14" s="11"/>
      <c r="W14" s="11"/>
      <c r="AA14" s="11"/>
      <c r="AE14" s="11"/>
      <c r="AI14" s="11"/>
      <c r="AM14" s="11"/>
      <c r="AQ14" s="11"/>
      <c r="AU14" s="11"/>
      <c r="AY14" s="11"/>
      <c r="BC14" s="11"/>
      <c r="BG14" s="11"/>
      <c r="BK14" s="11"/>
      <c r="BO14" s="11"/>
      <c r="BS14" s="11"/>
      <c r="BW14" s="11"/>
      <c r="CA14" s="11"/>
      <c r="CE14" s="11"/>
      <c r="CI14" s="11"/>
      <c r="CM14" s="11"/>
      <c r="CQ14" s="11"/>
      <c r="CU14" s="11"/>
      <c r="CY14" s="11"/>
      <c r="DC14" s="11"/>
      <c r="DG14" s="11"/>
      <c r="DK14" s="11"/>
      <c r="DO14" s="11"/>
      <c r="DS14" s="11"/>
      <c r="DW14" s="11"/>
      <c r="EA14" s="11"/>
      <c r="EE14" s="11"/>
      <c r="EI14" s="11"/>
      <c r="EM14" s="11"/>
      <c r="EQ14" s="11"/>
      <c r="EU14" s="11"/>
      <c r="EY14" s="11"/>
      <c r="FC14" s="11"/>
      <c r="FG14" s="11"/>
      <c r="FK14" s="11"/>
      <c r="FO14" s="11"/>
      <c r="FS14" s="11"/>
      <c r="FW14" s="11"/>
      <c r="GA14" s="11"/>
      <c r="GE14" s="11"/>
      <c r="GI14" s="11"/>
      <c r="GM14" s="11"/>
      <c r="GQ14" s="11"/>
      <c r="GU14" s="11"/>
      <c r="GY14" s="11"/>
      <c r="HC14" s="11"/>
      <c r="HG14" s="11"/>
      <c r="HK14" s="11"/>
      <c r="HO14" s="11"/>
      <c r="HS14" s="11"/>
    </row>
    <row r="15" spans="2:228" ht="15.4" thickBot="1" x14ac:dyDescent="0.45">
      <c r="B15" s="12" t="s">
        <v>9</v>
      </c>
      <c r="D15" s="14">
        <f>SUM(D11:D13)</f>
        <v>3545769</v>
      </c>
      <c r="F15" s="14">
        <f>SUM(F11:F13)</f>
        <v>3494455.11</v>
      </c>
      <c r="H15" s="14">
        <f>SUM(H11:H13)</f>
        <v>3300000</v>
      </c>
      <c r="K15" s="14">
        <f>SUM(K11:K13)</f>
        <v>1251857</v>
      </c>
      <c r="M15" s="14">
        <f>SUM(M11:M13)</f>
        <v>1329208</v>
      </c>
      <c r="O15" s="14">
        <f>SUM(O11:O13)</f>
        <v>77351</v>
      </c>
      <c r="Q15" s="14">
        <f>SUM(Q11:Q13)</f>
        <v>1395534</v>
      </c>
      <c r="T15" s="11"/>
      <c r="X15" s="11"/>
      <c r="AB15" s="11"/>
      <c r="AF15" s="11"/>
      <c r="AJ15" s="11"/>
      <c r="AN15" s="11"/>
      <c r="AR15" s="11"/>
      <c r="AV15" s="11"/>
      <c r="AZ15" s="11"/>
      <c r="BD15" s="11"/>
      <c r="BH15" s="11"/>
      <c r="BL15" s="11"/>
      <c r="BP15" s="11"/>
      <c r="BT15" s="11"/>
      <c r="BX15" s="11"/>
      <c r="CB15" s="11"/>
      <c r="CF15" s="11"/>
      <c r="CJ15" s="11"/>
      <c r="CN15" s="11"/>
      <c r="CR15" s="11"/>
      <c r="CV15" s="11"/>
      <c r="CZ15" s="11"/>
      <c r="DD15" s="11"/>
      <c r="DH15" s="11"/>
      <c r="DL15" s="11"/>
      <c r="DP15" s="11"/>
      <c r="DT15" s="11"/>
      <c r="DX15" s="11"/>
      <c r="EB15" s="11"/>
      <c r="EF15" s="11"/>
      <c r="EJ15" s="11"/>
      <c r="EN15" s="11"/>
      <c r="ER15" s="11"/>
      <c r="EV15" s="11"/>
      <c r="EZ15" s="11"/>
      <c r="FD15" s="11"/>
      <c r="FH15" s="11"/>
      <c r="FL15" s="11"/>
      <c r="FP15" s="11"/>
      <c r="FT15" s="11"/>
      <c r="FX15" s="11"/>
      <c r="GB15" s="11"/>
      <c r="GF15" s="11"/>
      <c r="GJ15" s="11"/>
      <c r="GN15" s="11"/>
      <c r="GR15" s="11"/>
      <c r="GV15" s="11"/>
      <c r="GZ15" s="11"/>
      <c r="HD15" s="11"/>
      <c r="HH15" s="11"/>
      <c r="HL15" s="11"/>
      <c r="HP15" s="11"/>
      <c r="HT15" s="11"/>
    </row>
    <row r="16" spans="2:228" ht="15.4" thickTop="1" x14ac:dyDescent="0.4">
      <c r="D16" s="9"/>
      <c r="F16" s="9"/>
      <c r="H16" s="9"/>
      <c r="K16" s="9"/>
      <c r="M16" s="9"/>
      <c r="O16" s="9"/>
      <c r="Q16" s="9"/>
    </row>
    <row r="17" spans="2:19" x14ac:dyDescent="0.4">
      <c r="B17" s="15" t="s">
        <v>10</v>
      </c>
    </row>
    <row r="18" spans="2:19" x14ac:dyDescent="0.4">
      <c r="B18" s="15"/>
    </row>
    <row r="19" spans="2:19" ht="13.9" x14ac:dyDescent="0.4">
      <c r="B19" s="16" t="s">
        <v>11</v>
      </c>
      <c r="C19" s="17"/>
      <c r="D19" s="17">
        <f>+'[1]CT-CNPNP;RC'!D66</f>
        <v>601099.64</v>
      </c>
      <c r="E19" s="17"/>
      <c r="F19" s="17">
        <f>+'[1]CT-CNPNP;RC'!F66</f>
        <v>584397.89</v>
      </c>
      <c r="G19" s="17"/>
      <c r="H19" s="17">
        <f>+'[1]CT-CNPNP;RC'!H66</f>
        <v>698495</v>
      </c>
      <c r="I19" s="17"/>
      <c r="J19" s="17"/>
      <c r="K19" s="17">
        <f>+'[1]CT-CNPNP;RC'!K66</f>
        <v>291039.58333333337</v>
      </c>
      <c r="L19" s="17"/>
      <c r="M19" s="17">
        <f>+'[1]CT-CNPNP;RC'!M66</f>
        <v>209794.27</v>
      </c>
      <c r="N19" s="17"/>
      <c r="O19" s="17">
        <f>+'[1]CT-CNPNP;RC'!O66</f>
        <v>81245.313333333339</v>
      </c>
      <c r="P19" s="17"/>
      <c r="Q19" s="17">
        <f>+'[1]CT-CNPNP;RC'!Q66</f>
        <v>236110</v>
      </c>
    </row>
    <row r="20" spans="2:19" ht="13.9" x14ac:dyDescent="0.4">
      <c r="B20" s="16"/>
      <c r="C20" s="17"/>
      <c r="D20" s="17"/>
      <c r="E20" s="17"/>
      <c r="G20" s="17"/>
      <c r="H20" s="17"/>
      <c r="I20" s="17"/>
      <c r="J20" s="17"/>
      <c r="L20" s="17"/>
      <c r="N20" s="17"/>
      <c r="P20" s="17"/>
    </row>
    <row r="21" spans="2:19" ht="13.9" x14ac:dyDescent="0.4">
      <c r="B21" s="18" t="s">
        <v>12</v>
      </c>
      <c r="D21" s="17">
        <f>+'[1]CT-Ministry with Poor'!D73</f>
        <v>123251.8</v>
      </c>
      <c r="F21" s="17">
        <f>+'[1]CT-Ministry with Poor'!F73</f>
        <v>131436.37</v>
      </c>
      <c r="H21" s="17">
        <f>+'[1]CT-Ministry with Poor'!H73</f>
        <v>181912</v>
      </c>
      <c r="K21" s="17">
        <f>+'[1]CT-Ministry with Poor'!K73</f>
        <v>74130.000000000015</v>
      </c>
      <c r="M21" s="17">
        <f>+'[1]CT-Ministry with Poor'!M73</f>
        <v>58782.890000000007</v>
      </c>
      <c r="O21" s="17">
        <f>+'[1]CT-Ministry with Poor'!O73</f>
        <v>15347.11</v>
      </c>
      <c r="Q21" s="17">
        <f>+'[1]CT-Ministry with Poor'!Q73</f>
        <v>30859</v>
      </c>
    </row>
    <row r="22" spans="2:19" ht="13.9" x14ac:dyDescent="0.4">
      <c r="B22" s="19"/>
      <c r="C22" s="17"/>
      <c r="D22" s="20"/>
      <c r="E22" s="17"/>
      <c r="G22" s="17"/>
      <c r="H22" s="20"/>
      <c r="I22" s="17"/>
      <c r="J22" s="17"/>
      <c r="L22" s="17"/>
      <c r="N22" s="17"/>
      <c r="P22" s="17"/>
    </row>
    <row r="23" spans="2:19" ht="13.9" x14ac:dyDescent="0.4">
      <c r="B23" s="16" t="s">
        <v>13</v>
      </c>
      <c r="C23" s="17"/>
      <c r="D23" s="17">
        <f>+'[1]CT-Global Health'!D21</f>
        <v>6734.99</v>
      </c>
      <c r="F23" s="17">
        <f>+'[1]CT-Global Health'!F21</f>
        <v>7786.9</v>
      </c>
      <c r="H23" s="17">
        <f>+'[1]CT-Global Health'!H21</f>
        <v>16660</v>
      </c>
      <c r="K23" s="17">
        <f>+'[1]CT-Global Health'!K21</f>
        <v>6941.666666666667</v>
      </c>
      <c r="M23" s="17">
        <f>+'[1]CT-Global Health'!M21</f>
        <v>1265.48</v>
      </c>
      <c r="O23" s="17">
        <f>+'[1]CT-Global Health'!O21</f>
        <v>5676.1866666666674</v>
      </c>
      <c r="Q23" s="17">
        <f>+'[1]CT-Global Health'!Q21</f>
        <v>3859</v>
      </c>
    </row>
    <row r="24" spans="2:19" ht="13.9" x14ac:dyDescent="0.4">
      <c r="B24" s="16"/>
      <c r="C24" s="17"/>
      <c r="D24" s="17"/>
      <c r="H24" s="17"/>
    </row>
    <row r="25" spans="2:19" ht="13.9" x14ac:dyDescent="0.4">
      <c r="B25" s="18" t="s">
        <v>14</v>
      </c>
      <c r="C25" s="17"/>
      <c r="D25" s="17">
        <f>+'[1]CT-DPL'!D176</f>
        <v>1325489.6099999999</v>
      </c>
      <c r="F25" s="17">
        <f>+'[1]CT-DPL'!F176</f>
        <v>1426475.85</v>
      </c>
      <c r="H25" s="17">
        <f>+'[1]CT-DPL'!H176</f>
        <v>1560075</v>
      </c>
      <c r="K25" s="17">
        <f>+'[1]CT-DPL'!K176</f>
        <v>652322.91666666674</v>
      </c>
      <c r="M25" s="17">
        <f>+'[1]CT-DPL'!M176</f>
        <v>597145.96166666667</v>
      </c>
      <c r="O25" s="17">
        <f>+'[1]CT-DPL'!O176</f>
        <v>55176.955000000009</v>
      </c>
      <c r="Q25" s="17">
        <f>+'[1]CT-DPL'!Q176</f>
        <v>588152</v>
      </c>
    </row>
    <row r="26" spans="2:19" x14ac:dyDescent="0.4">
      <c r="C26" s="13"/>
      <c r="D26" s="17"/>
      <c r="H26" s="17"/>
    </row>
    <row r="27" spans="2:19" ht="13.9" x14ac:dyDescent="0.4">
      <c r="B27" s="18" t="s">
        <v>15</v>
      </c>
      <c r="C27" s="13"/>
      <c r="D27" s="17">
        <f>+[1]Admin!D143</f>
        <v>644441.56999999983</v>
      </c>
      <c r="F27" s="17">
        <f>+[1]Admin!F143</f>
        <v>683643.82000000007</v>
      </c>
      <c r="H27" s="17">
        <f>+[1]Admin!H143</f>
        <v>828738.75</v>
      </c>
      <c r="K27" s="17">
        <f>+[1]Admin!K143</f>
        <v>345407.8125</v>
      </c>
      <c r="M27" s="17">
        <f>+[1]Admin!M143</f>
        <v>282171.38666666666</v>
      </c>
      <c r="O27" s="17">
        <f>+[1]Admin!O143</f>
        <v>63236.425833333313</v>
      </c>
      <c r="Q27" s="17">
        <f>+[1]Admin!Q143</f>
        <v>239084</v>
      </c>
    </row>
    <row r="28" spans="2:19" x14ac:dyDescent="0.4">
      <c r="C28" s="13"/>
      <c r="D28" s="21"/>
      <c r="E28" s="13"/>
      <c r="F28" s="21"/>
      <c r="G28" s="13"/>
      <c r="H28" s="21"/>
      <c r="I28" s="13"/>
      <c r="J28" s="13"/>
      <c r="K28" s="21"/>
      <c r="L28" s="13"/>
      <c r="M28" s="21"/>
      <c r="N28" s="13"/>
      <c r="O28" s="21"/>
      <c r="P28" s="13"/>
      <c r="Q28" s="21"/>
    </row>
    <row r="29" spans="2:19" x14ac:dyDescent="0.4">
      <c r="B29" s="22" t="s">
        <v>16</v>
      </c>
      <c r="C29" s="13"/>
      <c r="D29" s="17">
        <f>SUM(D19:D28)</f>
        <v>2701017.61</v>
      </c>
      <c r="E29" s="13"/>
      <c r="F29" s="17">
        <f>SUM(F19:F28)</f>
        <v>2833740.83</v>
      </c>
      <c r="G29" s="13"/>
      <c r="H29" s="17">
        <f>SUM(H19:H28)</f>
        <v>3285880.75</v>
      </c>
      <c r="I29" s="13"/>
      <c r="J29" s="13"/>
      <c r="K29" s="17">
        <f>SUM(K19:K28)</f>
        <v>1369841.9791666667</v>
      </c>
      <c r="L29" s="13"/>
      <c r="M29" s="17">
        <f>SUM(M19:M28)</f>
        <v>1149159.9883333333</v>
      </c>
      <c r="N29" s="13"/>
      <c r="O29" s="17">
        <f>SUM(O19:O28)</f>
        <v>220681.99083333332</v>
      </c>
      <c r="P29" s="13"/>
      <c r="Q29" s="17">
        <f>SUM(Q19:Q28)</f>
        <v>1098064</v>
      </c>
      <c r="S29" s="13"/>
    </row>
    <row r="30" spans="2:19" x14ac:dyDescent="0.4">
      <c r="B30" s="22"/>
      <c r="C30" s="13"/>
      <c r="D30" s="17"/>
      <c r="E30" s="13"/>
      <c r="F30" s="17"/>
      <c r="G30" s="13"/>
      <c r="H30" s="17"/>
      <c r="I30" s="13"/>
      <c r="J30" s="13"/>
      <c r="K30" s="17"/>
      <c r="L30" s="13"/>
      <c r="M30" s="17"/>
      <c r="N30" s="13"/>
      <c r="O30" s="17"/>
      <c r="P30" s="13"/>
      <c r="Q30" s="17"/>
    </row>
    <row r="31" spans="2:19" x14ac:dyDescent="0.4">
      <c r="B31" s="22" t="s">
        <v>17</v>
      </c>
      <c r="C31" s="13"/>
      <c r="D31" s="17">
        <f>D15-D29</f>
        <v>844751.39000000013</v>
      </c>
      <c r="E31" s="17"/>
      <c r="F31" s="17">
        <f>F15-F29</f>
        <v>660714.2799999998</v>
      </c>
      <c r="G31" s="17">
        <f t="shared" ref="G31:Q31" si="0">G15-G29</f>
        <v>0</v>
      </c>
      <c r="H31" s="17">
        <f t="shared" si="0"/>
        <v>14119.25</v>
      </c>
      <c r="I31" s="17">
        <f t="shared" si="0"/>
        <v>0</v>
      </c>
      <c r="J31" s="17">
        <f t="shared" si="0"/>
        <v>0</v>
      </c>
      <c r="K31" s="17">
        <f t="shared" si="0"/>
        <v>-117984.97916666674</v>
      </c>
      <c r="L31" s="17">
        <f t="shared" si="0"/>
        <v>0</v>
      </c>
      <c r="M31" s="17">
        <f t="shared" si="0"/>
        <v>180048.01166666672</v>
      </c>
      <c r="N31" s="17">
        <f t="shared" si="0"/>
        <v>0</v>
      </c>
      <c r="O31" s="17">
        <f>SUM(O15+O29)</f>
        <v>298032.99083333334</v>
      </c>
      <c r="P31" s="17">
        <f t="shared" si="0"/>
        <v>0</v>
      </c>
      <c r="Q31" s="17">
        <f t="shared" si="0"/>
        <v>297470</v>
      </c>
    </row>
    <row r="32" spans="2:19" x14ac:dyDescent="0.4">
      <c r="B32" s="22"/>
      <c r="C32" s="13"/>
      <c r="D32" s="17"/>
      <c r="E32" s="13"/>
      <c r="F32" s="17"/>
      <c r="G32" s="13"/>
      <c r="H32" s="17"/>
      <c r="I32" s="13"/>
      <c r="J32" s="13"/>
      <c r="K32" s="17"/>
      <c r="L32" s="13"/>
      <c r="M32" s="17"/>
      <c r="N32" s="13"/>
      <c r="O32" s="17"/>
      <c r="P32" s="13"/>
      <c r="Q32" s="17"/>
    </row>
    <row r="33" spans="1:17" x14ac:dyDescent="0.4">
      <c r="B33" s="22" t="s">
        <v>18</v>
      </c>
      <c r="C33" s="13"/>
      <c r="D33" s="17">
        <f>SUM(D31*0.33)</f>
        <v>278767.95870000008</v>
      </c>
      <c r="E33" s="13"/>
      <c r="F33" s="17">
        <f>SUM(F31*0.33)</f>
        <v>218035.71239999993</v>
      </c>
      <c r="G33" s="13"/>
      <c r="H33" s="17">
        <f>SUM(H31*0.33)</f>
        <v>4659.3525</v>
      </c>
      <c r="I33" s="13"/>
      <c r="J33" s="13"/>
      <c r="K33" s="17">
        <f>SUM(K31*0.33)</f>
        <v>-38935.043125000026</v>
      </c>
      <c r="L33" s="13"/>
      <c r="M33" s="17">
        <f>SUM(M31*0.33)</f>
        <v>59415.843850000019</v>
      </c>
      <c r="N33" s="13"/>
      <c r="O33" s="17"/>
      <c r="P33" s="13"/>
      <c r="Q33" s="17"/>
    </row>
    <row r="34" spans="1:17" x14ac:dyDescent="0.4">
      <c r="B34" s="22"/>
      <c r="C34" s="13"/>
      <c r="D34" s="17"/>
      <c r="E34" s="13"/>
      <c r="F34" s="17"/>
      <c r="G34" s="13"/>
      <c r="H34" s="17"/>
      <c r="I34" s="13"/>
      <c r="J34" s="13"/>
      <c r="K34" s="17"/>
      <c r="L34" s="13"/>
      <c r="M34" s="17"/>
      <c r="N34" s="13"/>
      <c r="O34" s="17"/>
      <c r="P34" s="13"/>
      <c r="Q34" s="17"/>
    </row>
    <row r="35" spans="1:17" ht="15.4" thickBot="1" x14ac:dyDescent="0.45">
      <c r="B35" s="22" t="s">
        <v>19</v>
      </c>
      <c r="C35" s="13"/>
      <c r="D35" s="23">
        <f>SUM(D31-D33)</f>
        <v>565983.43130000005</v>
      </c>
      <c r="E35" s="13"/>
      <c r="F35" s="23">
        <f>SUM(F31-F33)</f>
        <v>442678.56759999983</v>
      </c>
      <c r="G35" s="13"/>
      <c r="H35" s="23">
        <f>SUM(H31-H33)</f>
        <v>9459.8974999999991</v>
      </c>
      <c r="I35" s="13"/>
      <c r="J35" s="13"/>
      <c r="K35" s="23">
        <f>SUM(K31-K33)</f>
        <v>-79049.936041666719</v>
      </c>
      <c r="L35" s="13"/>
      <c r="M35" s="23">
        <f>SUM(M31-M33)</f>
        <v>120632.1678166667</v>
      </c>
      <c r="N35" s="17"/>
      <c r="O35" s="17"/>
      <c r="P35" s="13"/>
      <c r="Q35" s="17"/>
    </row>
    <row r="36" spans="1:17" ht="15.4" thickTop="1" x14ac:dyDescent="0.4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4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4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20.100000000000001" customHeight="1" x14ac:dyDescent="0.4">
      <c r="A39" s="24"/>
      <c r="B39" s="25"/>
      <c r="C39" s="26"/>
      <c r="D39" s="26"/>
      <c r="E39" s="26"/>
      <c r="F39" s="26"/>
      <c r="G39" s="13"/>
      <c r="H39" s="13"/>
      <c r="I39" s="13"/>
      <c r="J39" s="13"/>
      <c r="L39" s="13"/>
      <c r="N39" s="13"/>
      <c r="P39" s="13"/>
    </row>
    <row r="40" spans="1:17" ht="20.100000000000001" customHeight="1" x14ac:dyDescent="0.4">
      <c r="A40" s="24"/>
      <c r="B40" s="25"/>
      <c r="C40" s="26"/>
      <c r="D40" s="26"/>
      <c r="E40" s="26"/>
      <c r="F40" s="26"/>
      <c r="G40" s="13"/>
      <c r="H40" s="13"/>
      <c r="I40" s="13"/>
      <c r="J40" s="13"/>
      <c r="L40" s="13"/>
      <c r="N40" s="13"/>
      <c r="P40" s="13"/>
    </row>
    <row r="41" spans="1:17" ht="13.5" x14ac:dyDescent="0.35">
      <c r="A41" s="24"/>
      <c r="B41" s="26"/>
      <c r="C41" s="26"/>
      <c r="D41" s="26"/>
      <c r="E41" s="26"/>
      <c r="F41" s="26"/>
      <c r="G41" s="13"/>
      <c r="H41" s="13"/>
      <c r="I41" s="13"/>
      <c r="J41" s="13"/>
      <c r="L41" s="13"/>
      <c r="N41" s="13"/>
      <c r="P41" s="13"/>
    </row>
    <row r="42" spans="1:17" ht="13.5" x14ac:dyDescent="0.35">
      <c r="A42" s="24"/>
      <c r="B42" s="26"/>
      <c r="C42" s="26"/>
      <c r="D42" s="26"/>
      <c r="E42" s="26"/>
      <c r="F42" s="26"/>
      <c r="G42" s="13"/>
      <c r="H42" s="13"/>
      <c r="I42" s="13"/>
      <c r="J42" s="13"/>
      <c r="L42" s="13"/>
      <c r="N42" s="13"/>
      <c r="P42" s="13"/>
    </row>
    <row r="43" spans="1:17" x14ac:dyDescent="0.4">
      <c r="C43" s="13"/>
      <c r="D43" s="27"/>
      <c r="E43" s="13"/>
      <c r="F43" s="13"/>
      <c r="G43" s="13"/>
      <c r="H43" s="13"/>
      <c r="I43" s="13"/>
      <c r="J43" s="13"/>
      <c r="L43" s="13"/>
      <c r="N43" s="13"/>
      <c r="P43" s="13"/>
    </row>
    <row r="44" spans="1:17" x14ac:dyDescent="0.4">
      <c r="C44" s="13"/>
      <c r="D44" s="27"/>
      <c r="E44" s="13"/>
      <c r="F44" s="13"/>
      <c r="G44" s="13"/>
      <c r="H44" s="13"/>
      <c r="I44" s="13"/>
      <c r="J44" s="13"/>
      <c r="L44" s="13"/>
      <c r="N44" s="13"/>
      <c r="P44" s="13"/>
    </row>
    <row r="45" spans="1:17" x14ac:dyDescent="0.4">
      <c r="C45" s="13"/>
      <c r="D45" s="27"/>
      <c r="E45" s="13"/>
      <c r="F45" s="13"/>
      <c r="G45" s="13"/>
      <c r="H45" s="13"/>
      <c r="I45" s="13"/>
      <c r="J45" s="13"/>
      <c r="L45" s="13"/>
      <c r="N45" s="13"/>
      <c r="P45" s="13"/>
    </row>
    <row r="46" spans="1:17" x14ac:dyDescent="0.4">
      <c r="D46" s="27"/>
    </row>
  </sheetData>
  <mergeCells count="3">
    <mergeCell ref="B1:Q1"/>
    <mergeCell ref="B2:Q2"/>
    <mergeCell ref="B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14"/>
  <sheetViews>
    <sheetView tabSelected="1" topLeftCell="B1" workbookViewId="0">
      <selection activeCell="B1" sqref="B1:R1"/>
    </sheetView>
  </sheetViews>
  <sheetFormatPr defaultColWidth="10.6640625" defaultRowHeight="15" x14ac:dyDescent="0.4"/>
  <cols>
    <col min="1" max="1" width="5.33203125" style="29" hidden="1" customWidth="1"/>
    <col min="2" max="2" width="8.796875" style="1" customWidth="1"/>
    <col min="3" max="3" width="42.6640625" style="3" customWidth="1"/>
    <col min="4" max="4" width="1.73046875" style="1" customWidth="1"/>
    <col min="5" max="5" width="10.9296875" style="1" customWidth="1"/>
    <col min="6" max="6" width="1.73046875" style="1" customWidth="1"/>
    <col min="7" max="7" width="10.9296875" style="1" customWidth="1"/>
    <col min="8" max="8" width="1.73046875" style="1" customWidth="1"/>
    <col min="9" max="9" width="10.9296875" style="1" customWidth="1"/>
    <col min="10" max="11" width="1.73046875" style="1" customWidth="1"/>
    <col min="12" max="12" width="10.9296875" style="1" customWidth="1"/>
    <col min="13" max="13" width="1.46484375" style="1" customWidth="1"/>
    <col min="14" max="14" width="10.9296875" style="1" customWidth="1"/>
    <col min="15" max="15" width="1.46484375" style="1" customWidth="1"/>
    <col min="16" max="16" width="10.9296875" style="1" customWidth="1"/>
    <col min="17" max="17" width="1.46484375" style="1" customWidth="1"/>
    <col min="18" max="18" width="10.9296875" style="1" customWidth="1"/>
    <col min="19" max="256" width="10.6640625" style="1"/>
    <col min="257" max="257" width="0" style="1" hidden="1" customWidth="1"/>
    <col min="258" max="258" width="8.796875" style="1" customWidth="1"/>
    <col min="259" max="259" width="42.6640625" style="1" customWidth="1"/>
    <col min="260" max="260" width="1.73046875" style="1" customWidth="1"/>
    <col min="261" max="261" width="10.9296875" style="1" customWidth="1"/>
    <col min="262" max="262" width="1.73046875" style="1" customWidth="1"/>
    <col min="263" max="263" width="10.9296875" style="1" customWidth="1"/>
    <col min="264" max="264" width="1.73046875" style="1" customWidth="1"/>
    <col min="265" max="265" width="10.9296875" style="1" customWidth="1"/>
    <col min="266" max="267" width="1.73046875" style="1" customWidth="1"/>
    <col min="268" max="268" width="10.9296875" style="1" customWidth="1"/>
    <col min="269" max="269" width="1.46484375" style="1" customWidth="1"/>
    <col min="270" max="270" width="10.9296875" style="1" customWidth="1"/>
    <col min="271" max="271" width="1.46484375" style="1" customWidth="1"/>
    <col min="272" max="272" width="10.9296875" style="1" customWidth="1"/>
    <col min="273" max="273" width="1.46484375" style="1" customWidth="1"/>
    <col min="274" max="274" width="10.9296875" style="1" customWidth="1"/>
    <col min="275" max="512" width="10.6640625" style="1"/>
    <col min="513" max="513" width="0" style="1" hidden="1" customWidth="1"/>
    <col min="514" max="514" width="8.796875" style="1" customWidth="1"/>
    <col min="515" max="515" width="42.6640625" style="1" customWidth="1"/>
    <col min="516" max="516" width="1.73046875" style="1" customWidth="1"/>
    <col min="517" max="517" width="10.9296875" style="1" customWidth="1"/>
    <col min="518" max="518" width="1.73046875" style="1" customWidth="1"/>
    <col min="519" max="519" width="10.9296875" style="1" customWidth="1"/>
    <col min="520" max="520" width="1.73046875" style="1" customWidth="1"/>
    <col min="521" max="521" width="10.9296875" style="1" customWidth="1"/>
    <col min="522" max="523" width="1.73046875" style="1" customWidth="1"/>
    <col min="524" max="524" width="10.9296875" style="1" customWidth="1"/>
    <col min="525" max="525" width="1.46484375" style="1" customWidth="1"/>
    <col min="526" max="526" width="10.9296875" style="1" customWidth="1"/>
    <col min="527" max="527" width="1.46484375" style="1" customWidth="1"/>
    <col min="528" max="528" width="10.9296875" style="1" customWidth="1"/>
    <col min="529" max="529" width="1.46484375" style="1" customWidth="1"/>
    <col min="530" max="530" width="10.9296875" style="1" customWidth="1"/>
    <col min="531" max="768" width="10.6640625" style="1"/>
    <col min="769" max="769" width="0" style="1" hidden="1" customWidth="1"/>
    <col min="770" max="770" width="8.796875" style="1" customWidth="1"/>
    <col min="771" max="771" width="42.6640625" style="1" customWidth="1"/>
    <col min="772" max="772" width="1.73046875" style="1" customWidth="1"/>
    <col min="773" max="773" width="10.9296875" style="1" customWidth="1"/>
    <col min="774" max="774" width="1.73046875" style="1" customWidth="1"/>
    <col min="775" max="775" width="10.9296875" style="1" customWidth="1"/>
    <col min="776" max="776" width="1.73046875" style="1" customWidth="1"/>
    <col min="777" max="777" width="10.9296875" style="1" customWidth="1"/>
    <col min="778" max="779" width="1.73046875" style="1" customWidth="1"/>
    <col min="780" max="780" width="10.9296875" style="1" customWidth="1"/>
    <col min="781" max="781" width="1.46484375" style="1" customWidth="1"/>
    <col min="782" max="782" width="10.9296875" style="1" customWidth="1"/>
    <col min="783" max="783" width="1.46484375" style="1" customWidth="1"/>
    <col min="784" max="784" width="10.9296875" style="1" customWidth="1"/>
    <col min="785" max="785" width="1.46484375" style="1" customWidth="1"/>
    <col min="786" max="786" width="10.9296875" style="1" customWidth="1"/>
    <col min="787" max="1024" width="10.6640625" style="1"/>
    <col min="1025" max="1025" width="0" style="1" hidden="1" customWidth="1"/>
    <col min="1026" max="1026" width="8.796875" style="1" customWidth="1"/>
    <col min="1027" max="1027" width="42.6640625" style="1" customWidth="1"/>
    <col min="1028" max="1028" width="1.73046875" style="1" customWidth="1"/>
    <col min="1029" max="1029" width="10.9296875" style="1" customWidth="1"/>
    <col min="1030" max="1030" width="1.73046875" style="1" customWidth="1"/>
    <col min="1031" max="1031" width="10.9296875" style="1" customWidth="1"/>
    <col min="1032" max="1032" width="1.73046875" style="1" customWidth="1"/>
    <col min="1033" max="1033" width="10.9296875" style="1" customWidth="1"/>
    <col min="1034" max="1035" width="1.73046875" style="1" customWidth="1"/>
    <col min="1036" max="1036" width="10.9296875" style="1" customWidth="1"/>
    <col min="1037" max="1037" width="1.46484375" style="1" customWidth="1"/>
    <col min="1038" max="1038" width="10.9296875" style="1" customWidth="1"/>
    <col min="1039" max="1039" width="1.46484375" style="1" customWidth="1"/>
    <col min="1040" max="1040" width="10.9296875" style="1" customWidth="1"/>
    <col min="1041" max="1041" width="1.46484375" style="1" customWidth="1"/>
    <col min="1042" max="1042" width="10.9296875" style="1" customWidth="1"/>
    <col min="1043" max="1280" width="10.6640625" style="1"/>
    <col min="1281" max="1281" width="0" style="1" hidden="1" customWidth="1"/>
    <col min="1282" max="1282" width="8.796875" style="1" customWidth="1"/>
    <col min="1283" max="1283" width="42.6640625" style="1" customWidth="1"/>
    <col min="1284" max="1284" width="1.73046875" style="1" customWidth="1"/>
    <col min="1285" max="1285" width="10.9296875" style="1" customWidth="1"/>
    <col min="1286" max="1286" width="1.73046875" style="1" customWidth="1"/>
    <col min="1287" max="1287" width="10.9296875" style="1" customWidth="1"/>
    <col min="1288" max="1288" width="1.73046875" style="1" customWidth="1"/>
    <col min="1289" max="1289" width="10.9296875" style="1" customWidth="1"/>
    <col min="1290" max="1291" width="1.73046875" style="1" customWidth="1"/>
    <col min="1292" max="1292" width="10.9296875" style="1" customWidth="1"/>
    <col min="1293" max="1293" width="1.46484375" style="1" customWidth="1"/>
    <col min="1294" max="1294" width="10.9296875" style="1" customWidth="1"/>
    <col min="1295" max="1295" width="1.46484375" style="1" customWidth="1"/>
    <col min="1296" max="1296" width="10.9296875" style="1" customWidth="1"/>
    <col min="1297" max="1297" width="1.46484375" style="1" customWidth="1"/>
    <col min="1298" max="1298" width="10.9296875" style="1" customWidth="1"/>
    <col min="1299" max="1536" width="10.6640625" style="1"/>
    <col min="1537" max="1537" width="0" style="1" hidden="1" customWidth="1"/>
    <col min="1538" max="1538" width="8.796875" style="1" customWidth="1"/>
    <col min="1539" max="1539" width="42.6640625" style="1" customWidth="1"/>
    <col min="1540" max="1540" width="1.73046875" style="1" customWidth="1"/>
    <col min="1541" max="1541" width="10.9296875" style="1" customWidth="1"/>
    <col min="1542" max="1542" width="1.73046875" style="1" customWidth="1"/>
    <col min="1543" max="1543" width="10.9296875" style="1" customWidth="1"/>
    <col min="1544" max="1544" width="1.73046875" style="1" customWidth="1"/>
    <col min="1545" max="1545" width="10.9296875" style="1" customWidth="1"/>
    <col min="1546" max="1547" width="1.73046875" style="1" customWidth="1"/>
    <col min="1548" max="1548" width="10.9296875" style="1" customWidth="1"/>
    <col min="1549" max="1549" width="1.46484375" style="1" customWidth="1"/>
    <col min="1550" max="1550" width="10.9296875" style="1" customWidth="1"/>
    <col min="1551" max="1551" width="1.46484375" style="1" customWidth="1"/>
    <col min="1552" max="1552" width="10.9296875" style="1" customWidth="1"/>
    <col min="1553" max="1553" width="1.46484375" style="1" customWidth="1"/>
    <col min="1554" max="1554" width="10.9296875" style="1" customWidth="1"/>
    <col min="1555" max="1792" width="10.6640625" style="1"/>
    <col min="1793" max="1793" width="0" style="1" hidden="1" customWidth="1"/>
    <col min="1794" max="1794" width="8.796875" style="1" customWidth="1"/>
    <col min="1795" max="1795" width="42.6640625" style="1" customWidth="1"/>
    <col min="1796" max="1796" width="1.73046875" style="1" customWidth="1"/>
    <col min="1797" max="1797" width="10.9296875" style="1" customWidth="1"/>
    <col min="1798" max="1798" width="1.73046875" style="1" customWidth="1"/>
    <col min="1799" max="1799" width="10.9296875" style="1" customWidth="1"/>
    <col min="1800" max="1800" width="1.73046875" style="1" customWidth="1"/>
    <col min="1801" max="1801" width="10.9296875" style="1" customWidth="1"/>
    <col min="1802" max="1803" width="1.73046875" style="1" customWidth="1"/>
    <col min="1804" max="1804" width="10.9296875" style="1" customWidth="1"/>
    <col min="1805" max="1805" width="1.46484375" style="1" customWidth="1"/>
    <col min="1806" max="1806" width="10.9296875" style="1" customWidth="1"/>
    <col min="1807" max="1807" width="1.46484375" style="1" customWidth="1"/>
    <col min="1808" max="1808" width="10.9296875" style="1" customWidth="1"/>
    <col min="1809" max="1809" width="1.46484375" style="1" customWidth="1"/>
    <col min="1810" max="1810" width="10.9296875" style="1" customWidth="1"/>
    <col min="1811" max="2048" width="10.6640625" style="1"/>
    <col min="2049" max="2049" width="0" style="1" hidden="1" customWidth="1"/>
    <col min="2050" max="2050" width="8.796875" style="1" customWidth="1"/>
    <col min="2051" max="2051" width="42.6640625" style="1" customWidth="1"/>
    <col min="2052" max="2052" width="1.73046875" style="1" customWidth="1"/>
    <col min="2053" max="2053" width="10.9296875" style="1" customWidth="1"/>
    <col min="2054" max="2054" width="1.73046875" style="1" customWidth="1"/>
    <col min="2055" max="2055" width="10.9296875" style="1" customWidth="1"/>
    <col min="2056" max="2056" width="1.73046875" style="1" customWidth="1"/>
    <col min="2057" max="2057" width="10.9296875" style="1" customWidth="1"/>
    <col min="2058" max="2059" width="1.73046875" style="1" customWidth="1"/>
    <col min="2060" max="2060" width="10.9296875" style="1" customWidth="1"/>
    <col min="2061" max="2061" width="1.46484375" style="1" customWidth="1"/>
    <col min="2062" max="2062" width="10.9296875" style="1" customWidth="1"/>
    <col min="2063" max="2063" width="1.46484375" style="1" customWidth="1"/>
    <col min="2064" max="2064" width="10.9296875" style="1" customWidth="1"/>
    <col min="2065" max="2065" width="1.46484375" style="1" customWidth="1"/>
    <col min="2066" max="2066" width="10.9296875" style="1" customWidth="1"/>
    <col min="2067" max="2304" width="10.6640625" style="1"/>
    <col min="2305" max="2305" width="0" style="1" hidden="1" customWidth="1"/>
    <col min="2306" max="2306" width="8.796875" style="1" customWidth="1"/>
    <col min="2307" max="2307" width="42.6640625" style="1" customWidth="1"/>
    <col min="2308" max="2308" width="1.73046875" style="1" customWidth="1"/>
    <col min="2309" max="2309" width="10.9296875" style="1" customWidth="1"/>
    <col min="2310" max="2310" width="1.73046875" style="1" customWidth="1"/>
    <col min="2311" max="2311" width="10.9296875" style="1" customWidth="1"/>
    <col min="2312" max="2312" width="1.73046875" style="1" customWidth="1"/>
    <col min="2313" max="2313" width="10.9296875" style="1" customWidth="1"/>
    <col min="2314" max="2315" width="1.73046875" style="1" customWidth="1"/>
    <col min="2316" max="2316" width="10.9296875" style="1" customWidth="1"/>
    <col min="2317" max="2317" width="1.46484375" style="1" customWidth="1"/>
    <col min="2318" max="2318" width="10.9296875" style="1" customWidth="1"/>
    <col min="2319" max="2319" width="1.46484375" style="1" customWidth="1"/>
    <col min="2320" max="2320" width="10.9296875" style="1" customWidth="1"/>
    <col min="2321" max="2321" width="1.46484375" style="1" customWidth="1"/>
    <col min="2322" max="2322" width="10.9296875" style="1" customWidth="1"/>
    <col min="2323" max="2560" width="10.6640625" style="1"/>
    <col min="2561" max="2561" width="0" style="1" hidden="1" customWidth="1"/>
    <col min="2562" max="2562" width="8.796875" style="1" customWidth="1"/>
    <col min="2563" max="2563" width="42.6640625" style="1" customWidth="1"/>
    <col min="2564" max="2564" width="1.73046875" style="1" customWidth="1"/>
    <col min="2565" max="2565" width="10.9296875" style="1" customWidth="1"/>
    <col min="2566" max="2566" width="1.73046875" style="1" customWidth="1"/>
    <col min="2567" max="2567" width="10.9296875" style="1" customWidth="1"/>
    <col min="2568" max="2568" width="1.73046875" style="1" customWidth="1"/>
    <col min="2569" max="2569" width="10.9296875" style="1" customWidth="1"/>
    <col min="2570" max="2571" width="1.73046875" style="1" customWidth="1"/>
    <col min="2572" max="2572" width="10.9296875" style="1" customWidth="1"/>
    <col min="2573" max="2573" width="1.46484375" style="1" customWidth="1"/>
    <col min="2574" max="2574" width="10.9296875" style="1" customWidth="1"/>
    <col min="2575" max="2575" width="1.46484375" style="1" customWidth="1"/>
    <col min="2576" max="2576" width="10.9296875" style="1" customWidth="1"/>
    <col min="2577" max="2577" width="1.46484375" style="1" customWidth="1"/>
    <col min="2578" max="2578" width="10.9296875" style="1" customWidth="1"/>
    <col min="2579" max="2816" width="10.6640625" style="1"/>
    <col min="2817" max="2817" width="0" style="1" hidden="1" customWidth="1"/>
    <col min="2818" max="2818" width="8.796875" style="1" customWidth="1"/>
    <col min="2819" max="2819" width="42.6640625" style="1" customWidth="1"/>
    <col min="2820" max="2820" width="1.73046875" style="1" customWidth="1"/>
    <col min="2821" max="2821" width="10.9296875" style="1" customWidth="1"/>
    <col min="2822" max="2822" width="1.73046875" style="1" customWidth="1"/>
    <col min="2823" max="2823" width="10.9296875" style="1" customWidth="1"/>
    <col min="2824" max="2824" width="1.73046875" style="1" customWidth="1"/>
    <col min="2825" max="2825" width="10.9296875" style="1" customWidth="1"/>
    <col min="2826" max="2827" width="1.73046875" style="1" customWidth="1"/>
    <col min="2828" max="2828" width="10.9296875" style="1" customWidth="1"/>
    <col min="2829" max="2829" width="1.46484375" style="1" customWidth="1"/>
    <col min="2830" max="2830" width="10.9296875" style="1" customWidth="1"/>
    <col min="2831" max="2831" width="1.46484375" style="1" customWidth="1"/>
    <col min="2832" max="2832" width="10.9296875" style="1" customWidth="1"/>
    <col min="2833" max="2833" width="1.46484375" style="1" customWidth="1"/>
    <col min="2834" max="2834" width="10.9296875" style="1" customWidth="1"/>
    <col min="2835" max="3072" width="10.6640625" style="1"/>
    <col min="3073" max="3073" width="0" style="1" hidden="1" customWidth="1"/>
    <col min="3074" max="3074" width="8.796875" style="1" customWidth="1"/>
    <col min="3075" max="3075" width="42.6640625" style="1" customWidth="1"/>
    <col min="3076" max="3076" width="1.73046875" style="1" customWidth="1"/>
    <col min="3077" max="3077" width="10.9296875" style="1" customWidth="1"/>
    <col min="3078" max="3078" width="1.73046875" style="1" customWidth="1"/>
    <col min="3079" max="3079" width="10.9296875" style="1" customWidth="1"/>
    <col min="3080" max="3080" width="1.73046875" style="1" customWidth="1"/>
    <col min="3081" max="3081" width="10.9296875" style="1" customWidth="1"/>
    <col min="3082" max="3083" width="1.73046875" style="1" customWidth="1"/>
    <col min="3084" max="3084" width="10.9296875" style="1" customWidth="1"/>
    <col min="3085" max="3085" width="1.46484375" style="1" customWidth="1"/>
    <col min="3086" max="3086" width="10.9296875" style="1" customWidth="1"/>
    <col min="3087" max="3087" width="1.46484375" style="1" customWidth="1"/>
    <col min="3088" max="3088" width="10.9296875" style="1" customWidth="1"/>
    <col min="3089" max="3089" width="1.46484375" style="1" customWidth="1"/>
    <col min="3090" max="3090" width="10.9296875" style="1" customWidth="1"/>
    <col min="3091" max="3328" width="10.6640625" style="1"/>
    <col min="3329" max="3329" width="0" style="1" hidden="1" customWidth="1"/>
    <col min="3330" max="3330" width="8.796875" style="1" customWidth="1"/>
    <col min="3331" max="3331" width="42.6640625" style="1" customWidth="1"/>
    <col min="3332" max="3332" width="1.73046875" style="1" customWidth="1"/>
    <col min="3333" max="3333" width="10.9296875" style="1" customWidth="1"/>
    <col min="3334" max="3334" width="1.73046875" style="1" customWidth="1"/>
    <col min="3335" max="3335" width="10.9296875" style="1" customWidth="1"/>
    <col min="3336" max="3336" width="1.73046875" style="1" customWidth="1"/>
    <col min="3337" max="3337" width="10.9296875" style="1" customWidth="1"/>
    <col min="3338" max="3339" width="1.73046875" style="1" customWidth="1"/>
    <col min="3340" max="3340" width="10.9296875" style="1" customWidth="1"/>
    <col min="3341" max="3341" width="1.46484375" style="1" customWidth="1"/>
    <col min="3342" max="3342" width="10.9296875" style="1" customWidth="1"/>
    <col min="3343" max="3343" width="1.46484375" style="1" customWidth="1"/>
    <col min="3344" max="3344" width="10.9296875" style="1" customWidth="1"/>
    <col min="3345" max="3345" width="1.46484375" style="1" customWidth="1"/>
    <col min="3346" max="3346" width="10.9296875" style="1" customWidth="1"/>
    <col min="3347" max="3584" width="10.6640625" style="1"/>
    <col min="3585" max="3585" width="0" style="1" hidden="1" customWidth="1"/>
    <col min="3586" max="3586" width="8.796875" style="1" customWidth="1"/>
    <col min="3587" max="3587" width="42.6640625" style="1" customWidth="1"/>
    <col min="3588" max="3588" width="1.73046875" style="1" customWidth="1"/>
    <col min="3589" max="3589" width="10.9296875" style="1" customWidth="1"/>
    <col min="3590" max="3590" width="1.73046875" style="1" customWidth="1"/>
    <col min="3591" max="3591" width="10.9296875" style="1" customWidth="1"/>
    <col min="3592" max="3592" width="1.73046875" style="1" customWidth="1"/>
    <col min="3593" max="3593" width="10.9296875" style="1" customWidth="1"/>
    <col min="3594" max="3595" width="1.73046875" style="1" customWidth="1"/>
    <col min="3596" max="3596" width="10.9296875" style="1" customWidth="1"/>
    <col min="3597" max="3597" width="1.46484375" style="1" customWidth="1"/>
    <col min="3598" max="3598" width="10.9296875" style="1" customWidth="1"/>
    <col min="3599" max="3599" width="1.46484375" style="1" customWidth="1"/>
    <col min="3600" max="3600" width="10.9296875" style="1" customWidth="1"/>
    <col min="3601" max="3601" width="1.46484375" style="1" customWidth="1"/>
    <col min="3602" max="3602" width="10.9296875" style="1" customWidth="1"/>
    <col min="3603" max="3840" width="10.6640625" style="1"/>
    <col min="3841" max="3841" width="0" style="1" hidden="1" customWidth="1"/>
    <col min="3842" max="3842" width="8.796875" style="1" customWidth="1"/>
    <col min="3843" max="3843" width="42.6640625" style="1" customWidth="1"/>
    <col min="3844" max="3844" width="1.73046875" style="1" customWidth="1"/>
    <col min="3845" max="3845" width="10.9296875" style="1" customWidth="1"/>
    <col min="3846" max="3846" width="1.73046875" style="1" customWidth="1"/>
    <col min="3847" max="3847" width="10.9296875" style="1" customWidth="1"/>
    <col min="3848" max="3848" width="1.73046875" style="1" customWidth="1"/>
    <col min="3849" max="3849" width="10.9296875" style="1" customWidth="1"/>
    <col min="3850" max="3851" width="1.73046875" style="1" customWidth="1"/>
    <col min="3852" max="3852" width="10.9296875" style="1" customWidth="1"/>
    <col min="3853" max="3853" width="1.46484375" style="1" customWidth="1"/>
    <col min="3854" max="3854" width="10.9296875" style="1" customWidth="1"/>
    <col min="3855" max="3855" width="1.46484375" style="1" customWidth="1"/>
    <col min="3856" max="3856" width="10.9296875" style="1" customWidth="1"/>
    <col min="3857" max="3857" width="1.46484375" style="1" customWidth="1"/>
    <col min="3858" max="3858" width="10.9296875" style="1" customWidth="1"/>
    <col min="3859" max="4096" width="10.6640625" style="1"/>
    <col min="4097" max="4097" width="0" style="1" hidden="1" customWidth="1"/>
    <col min="4098" max="4098" width="8.796875" style="1" customWidth="1"/>
    <col min="4099" max="4099" width="42.6640625" style="1" customWidth="1"/>
    <col min="4100" max="4100" width="1.73046875" style="1" customWidth="1"/>
    <col min="4101" max="4101" width="10.9296875" style="1" customWidth="1"/>
    <col min="4102" max="4102" width="1.73046875" style="1" customWidth="1"/>
    <col min="4103" max="4103" width="10.9296875" style="1" customWidth="1"/>
    <col min="4104" max="4104" width="1.73046875" style="1" customWidth="1"/>
    <col min="4105" max="4105" width="10.9296875" style="1" customWidth="1"/>
    <col min="4106" max="4107" width="1.73046875" style="1" customWidth="1"/>
    <col min="4108" max="4108" width="10.9296875" style="1" customWidth="1"/>
    <col min="4109" max="4109" width="1.46484375" style="1" customWidth="1"/>
    <col min="4110" max="4110" width="10.9296875" style="1" customWidth="1"/>
    <col min="4111" max="4111" width="1.46484375" style="1" customWidth="1"/>
    <col min="4112" max="4112" width="10.9296875" style="1" customWidth="1"/>
    <col min="4113" max="4113" width="1.46484375" style="1" customWidth="1"/>
    <col min="4114" max="4114" width="10.9296875" style="1" customWidth="1"/>
    <col min="4115" max="4352" width="10.6640625" style="1"/>
    <col min="4353" max="4353" width="0" style="1" hidden="1" customWidth="1"/>
    <col min="4354" max="4354" width="8.796875" style="1" customWidth="1"/>
    <col min="4355" max="4355" width="42.6640625" style="1" customWidth="1"/>
    <col min="4356" max="4356" width="1.73046875" style="1" customWidth="1"/>
    <col min="4357" max="4357" width="10.9296875" style="1" customWidth="1"/>
    <col min="4358" max="4358" width="1.73046875" style="1" customWidth="1"/>
    <col min="4359" max="4359" width="10.9296875" style="1" customWidth="1"/>
    <col min="4360" max="4360" width="1.73046875" style="1" customWidth="1"/>
    <col min="4361" max="4361" width="10.9296875" style="1" customWidth="1"/>
    <col min="4362" max="4363" width="1.73046875" style="1" customWidth="1"/>
    <col min="4364" max="4364" width="10.9296875" style="1" customWidth="1"/>
    <col min="4365" max="4365" width="1.46484375" style="1" customWidth="1"/>
    <col min="4366" max="4366" width="10.9296875" style="1" customWidth="1"/>
    <col min="4367" max="4367" width="1.46484375" style="1" customWidth="1"/>
    <col min="4368" max="4368" width="10.9296875" style="1" customWidth="1"/>
    <col min="4369" max="4369" width="1.46484375" style="1" customWidth="1"/>
    <col min="4370" max="4370" width="10.9296875" style="1" customWidth="1"/>
    <col min="4371" max="4608" width="10.6640625" style="1"/>
    <col min="4609" max="4609" width="0" style="1" hidden="1" customWidth="1"/>
    <col min="4610" max="4610" width="8.796875" style="1" customWidth="1"/>
    <col min="4611" max="4611" width="42.6640625" style="1" customWidth="1"/>
    <col min="4612" max="4612" width="1.73046875" style="1" customWidth="1"/>
    <col min="4613" max="4613" width="10.9296875" style="1" customWidth="1"/>
    <col min="4614" max="4614" width="1.73046875" style="1" customWidth="1"/>
    <col min="4615" max="4615" width="10.9296875" style="1" customWidth="1"/>
    <col min="4616" max="4616" width="1.73046875" style="1" customWidth="1"/>
    <col min="4617" max="4617" width="10.9296875" style="1" customWidth="1"/>
    <col min="4618" max="4619" width="1.73046875" style="1" customWidth="1"/>
    <col min="4620" max="4620" width="10.9296875" style="1" customWidth="1"/>
    <col min="4621" max="4621" width="1.46484375" style="1" customWidth="1"/>
    <col min="4622" max="4622" width="10.9296875" style="1" customWidth="1"/>
    <col min="4623" max="4623" width="1.46484375" style="1" customWidth="1"/>
    <col min="4624" max="4624" width="10.9296875" style="1" customWidth="1"/>
    <col min="4625" max="4625" width="1.46484375" style="1" customWidth="1"/>
    <col min="4626" max="4626" width="10.9296875" style="1" customWidth="1"/>
    <col min="4627" max="4864" width="10.6640625" style="1"/>
    <col min="4865" max="4865" width="0" style="1" hidden="1" customWidth="1"/>
    <col min="4866" max="4866" width="8.796875" style="1" customWidth="1"/>
    <col min="4867" max="4867" width="42.6640625" style="1" customWidth="1"/>
    <col min="4868" max="4868" width="1.73046875" style="1" customWidth="1"/>
    <col min="4869" max="4869" width="10.9296875" style="1" customWidth="1"/>
    <col min="4870" max="4870" width="1.73046875" style="1" customWidth="1"/>
    <col min="4871" max="4871" width="10.9296875" style="1" customWidth="1"/>
    <col min="4872" max="4872" width="1.73046875" style="1" customWidth="1"/>
    <col min="4873" max="4873" width="10.9296875" style="1" customWidth="1"/>
    <col min="4874" max="4875" width="1.73046875" style="1" customWidth="1"/>
    <col min="4876" max="4876" width="10.9296875" style="1" customWidth="1"/>
    <col min="4877" max="4877" width="1.46484375" style="1" customWidth="1"/>
    <col min="4878" max="4878" width="10.9296875" style="1" customWidth="1"/>
    <col min="4879" max="4879" width="1.46484375" style="1" customWidth="1"/>
    <col min="4880" max="4880" width="10.9296875" style="1" customWidth="1"/>
    <col min="4881" max="4881" width="1.46484375" style="1" customWidth="1"/>
    <col min="4882" max="4882" width="10.9296875" style="1" customWidth="1"/>
    <col min="4883" max="5120" width="10.6640625" style="1"/>
    <col min="5121" max="5121" width="0" style="1" hidden="1" customWidth="1"/>
    <col min="5122" max="5122" width="8.796875" style="1" customWidth="1"/>
    <col min="5123" max="5123" width="42.6640625" style="1" customWidth="1"/>
    <col min="5124" max="5124" width="1.73046875" style="1" customWidth="1"/>
    <col min="5125" max="5125" width="10.9296875" style="1" customWidth="1"/>
    <col min="5126" max="5126" width="1.73046875" style="1" customWidth="1"/>
    <col min="5127" max="5127" width="10.9296875" style="1" customWidth="1"/>
    <col min="5128" max="5128" width="1.73046875" style="1" customWidth="1"/>
    <col min="5129" max="5129" width="10.9296875" style="1" customWidth="1"/>
    <col min="5130" max="5131" width="1.73046875" style="1" customWidth="1"/>
    <col min="5132" max="5132" width="10.9296875" style="1" customWidth="1"/>
    <col min="5133" max="5133" width="1.46484375" style="1" customWidth="1"/>
    <col min="5134" max="5134" width="10.9296875" style="1" customWidth="1"/>
    <col min="5135" max="5135" width="1.46484375" style="1" customWidth="1"/>
    <col min="5136" max="5136" width="10.9296875" style="1" customWidth="1"/>
    <col min="5137" max="5137" width="1.46484375" style="1" customWidth="1"/>
    <col min="5138" max="5138" width="10.9296875" style="1" customWidth="1"/>
    <col min="5139" max="5376" width="10.6640625" style="1"/>
    <col min="5377" max="5377" width="0" style="1" hidden="1" customWidth="1"/>
    <col min="5378" max="5378" width="8.796875" style="1" customWidth="1"/>
    <col min="5379" max="5379" width="42.6640625" style="1" customWidth="1"/>
    <col min="5380" max="5380" width="1.73046875" style="1" customWidth="1"/>
    <col min="5381" max="5381" width="10.9296875" style="1" customWidth="1"/>
    <col min="5382" max="5382" width="1.73046875" style="1" customWidth="1"/>
    <col min="5383" max="5383" width="10.9296875" style="1" customWidth="1"/>
    <col min="5384" max="5384" width="1.73046875" style="1" customWidth="1"/>
    <col min="5385" max="5385" width="10.9296875" style="1" customWidth="1"/>
    <col min="5386" max="5387" width="1.73046875" style="1" customWidth="1"/>
    <col min="5388" max="5388" width="10.9296875" style="1" customWidth="1"/>
    <col min="5389" max="5389" width="1.46484375" style="1" customWidth="1"/>
    <col min="5390" max="5390" width="10.9296875" style="1" customWidth="1"/>
    <col min="5391" max="5391" width="1.46484375" style="1" customWidth="1"/>
    <col min="5392" max="5392" width="10.9296875" style="1" customWidth="1"/>
    <col min="5393" max="5393" width="1.46484375" style="1" customWidth="1"/>
    <col min="5394" max="5394" width="10.9296875" style="1" customWidth="1"/>
    <col min="5395" max="5632" width="10.6640625" style="1"/>
    <col min="5633" max="5633" width="0" style="1" hidden="1" customWidth="1"/>
    <col min="5634" max="5634" width="8.796875" style="1" customWidth="1"/>
    <col min="5635" max="5635" width="42.6640625" style="1" customWidth="1"/>
    <col min="5636" max="5636" width="1.73046875" style="1" customWidth="1"/>
    <col min="5637" max="5637" width="10.9296875" style="1" customWidth="1"/>
    <col min="5638" max="5638" width="1.73046875" style="1" customWidth="1"/>
    <col min="5639" max="5639" width="10.9296875" style="1" customWidth="1"/>
    <col min="5640" max="5640" width="1.73046875" style="1" customWidth="1"/>
    <col min="5641" max="5641" width="10.9296875" style="1" customWidth="1"/>
    <col min="5642" max="5643" width="1.73046875" style="1" customWidth="1"/>
    <col min="5644" max="5644" width="10.9296875" style="1" customWidth="1"/>
    <col min="5645" max="5645" width="1.46484375" style="1" customWidth="1"/>
    <col min="5646" max="5646" width="10.9296875" style="1" customWidth="1"/>
    <col min="5647" max="5647" width="1.46484375" style="1" customWidth="1"/>
    <col min="5648" max="5648" width="10.9296875" style="1" customWidth="1"/>
    <col min="5649" max="5649" width="1.46484375" style="1" customWidth="1"/>
    <col min="5650" max="5650" width="10.9296875" style="1" customWidth="1"/>
    <col min="5651" max="5888" width="10.6640625" style="1"/>
    <col min="5889" max="5889" width="0" style="1" hidden="1" customWidth="1"/>
    <col min="5890" max="5890" width="8.796875" style="1" customWidth="1"/>
    <col min="5891" max="5891" width="42.6640625" style="1" customWidth="1"/>
    <col min="5892" max="5892" width="1.73046875" style="1" customWidth="1"/>
    <col min="5893" max="5893" width="10.9296875" style="1" customWidth="1"/>
    <col min="5894" max="5894" width="1.73046875" style="1" customWidth="1"/>
    <col min="5895" max="5895" width="10.9296875" style="1" customWidth="1"/>
    <col min="5896" max="5896" width="1.73046875" style="1" customWidth="1"/>
    <col min="5897" max="5897" width="10.9296875" style="1" customWidth="1"/>
    <col min="5898" max="5899" width="1.73046875" style="1" customWidth="1"/>
    <col min="5900" max="5900" width="10.9296875" style="1" customWidth="1"/>
    <col min="5901" max="5901" width="1.46484375" style="1" customWidth="1"/>
    <col min="5902" max="5902" width="10.9296875" style="1" customWidth="1"/>
    <col min="5903" max="5903" width="1.46484375" style="1" customWidth="1"/>
    <col min="5904" max="5904" width="10.9296875" style="1" customWidth="1"/>
    <col min="5905" max="5905" width="1.46484375" style="1" customWidth="1"/>
    <col min="5906" max="5906" width="10.9296875" style="1" customWidth="1"/>
    <col min="5907" max="6144" width="10.6640625" style="1"/>
    <col min="6145" max="6145" width="0" style="1" hidden="1" customWidth="1"/>
    <col min="6146" max="6146" width="8.796875" style="1" customWidth="1"/>
    <col min="6147" max="6147" width="42.6640625" style="1" customWidth="1"/>
    <col min="6148" max="6148" width="1.73046875" style="1" customWidth="1"/>
    <col min="6149" max="6149" width="10.9296875" style="1" customWidth="1"/>
    <col min="6150" max="6150" width="1.73046875" style="1" customWidth="1"/>
    <col min="6151" max="6151" width="10.9296875" style="1" customWidth="1"/>
    <col min="6152" max="6152" width="1.73046875" style="1" customWidth="1"/>
    <col min="6153" max="6153" width="10.9296875" style="1" customWidth="1"/>
    <col min="6154" max="6155" width="1.73046875" style="1" customWidth="1"/>
    <col min="6156" max="6156" width="10.9296875" style="1" customWidth="1"/>
    <col min="6157" max="6157" width="1.46484375" style="1" customWidth="1"/>
    <col min="6158" max="6158" width="10.9296875" style="1" customWidth="1"/>
    <col min="6159" max="6159" width="1.46484375" style="1" customWidth="1"/>
    <col min="6160" max="6160" width="10.9296875" style="1" customWidth="1"/>
    <col min="6161" max="6161" width="1.46484375" style="1" customWidth="1"/>
    <col min="6162" max="6162" width="10.9296875" style="1" customWidth="1"/>
    <col min="6163" max="6400" width="10.6640625" style="1"/>
    <col min="6401" max="6401" width="0" style="1" hidden="1" customWidth="1"/>
    <col min="6402" max="6402" width="8.796875" style="1" customWidth="1"/>
    <col min="6403" max="6403" width="42.6640625" style="1" customWidth="1"/>
    <col min="6404" max="6404" width="1.73046875" style="1" customWidth="1"/>
    <col min="6405" max="6405" width="10.9296875" style="1" customWidth="1"/>
    <col min="6406" max="6406" width="1.73046875" style="1" customWidth="1"/>
    <col min="6407" max="6407" width="10.9296875" style="1" customWidth="1"/>
    <col min="6408" max="6408" width="1.73046875" style="1" customWidth="1"/>
    <col min="6409" max="6409" width="10.9296875" style="1" customWidth="1"/>
    <col min="6410" max="6411" width="1.73046875" style="1" customWidth="1"/>
    <col min="6412" max="6412" width="10.9296875" style="1" customWidth="1"/>
    <col min="6413" max="6413" width="1.46484375" style="1" customWidth="1"/>
    <col min="6414" max="6414" width="10.9296875" style="1" customWidth="1"/>
    <col min="6415" max="6415" width="1.46484375" style="1" customWidth="1"/>
    <col min="6416" max="6416" width="10.9296875" style="1" customWidth="1"/>
    <col min="6417" max="6417" width="1.46484375" style="1" customWidth="1"/>
    <col min="6418" max="6418" width="10.9296875" style="1" customWidth="1"/>
    <col min="6419" max="6656" width="10.6640625" style="1"/>
    <col min="6657" max="6657" width="0" style="1" hidden="1" customWidth="1"/>
    <col min="6658" max="6658" width="8.796875" style="1" customWidth="1"/>
    <col min="6659" max="6659" width="42.6640625" style="1" customWidth="1"/>
    <col min="6660" max="6660" width="1.73046875" style="1" customWidth="1"/>
    <col min="6661" max="6661" width="10.9296875" style="1" customWidth="1"/>
    <col min="6662" max="6662" width="1.73046875" style="1" customWidth="1"/>
    <col min="6663" max="6663" width="10.9296875" style="1" customWidth="1"/>
    <col min="6664" max="6664" width="1.73046875" style="1" customWidth="1"/>
    <col min="6665" max="6665" width="10.9296875" style="1" customWidth="1"/>
    <col min="6666" max="6667" width="1.73046875" style="1" customWidth="1"/>
    <col min="6668" max="6668" width="10.9296875" style="1" customWidth="1"/>
    <col min="6669" max="6669" width="1.46484375" style="1" customWidth="1"/>
    <col min="6670" max="6670" width="10.9296875" style="1" customWidth="1"/>
    <col min="6671" max="6671" width="1.46484375" style="1" customWidth="1"/>
    <col min="6672" max="6672" width="10.9296875" style="1" customWidth="1"/>
    <col min="6673" max="6673" width="1.46484375" style="1" customWidth="1"/>
    <col min="6674" max="6674" width="10.9296875" style="1" customWidth="1"/>
    <col min="6675" max="6912" width="10.6640625" style="1"/>
    <col min="6913" max="6913" width="0" style="1" hidden="1" customWidth="1"/>
    <col min="6914" max="6914" width="8.796875" style="1" customWidth="1"/>
    <col min="6915" max="6915" width="42.6640625" style="1" customWidth="1"/>
    <col min="6916" max="6916" width="1.73046875" style="1" customWidth="1"/>
    <col min="6917" max="6917" width="10.9296875" style="1" customWidth="1"/>
    <col min="6918" max="6918" width="1.73046875" style="1" customWidth="1"/>
    <col min="6919" max="6919" width="10.9296875" style="1" customWidth="1"/>
    <col min="6920" max="6920" width="1.73046875" style="1" customWidth="1"/>
    <col min="6921" max="6921" width="10.9296875" style="1" customWidth="1"/>
    <col min="6922" max="6923" width="1.73046875" style="1" customWidth="1"/>
    <col min="6924" max="6924" width="10.9296875" style="1" customWidth="1"/>
    <col min="6925" max="6925" width="1.46484375" style="1" customWidth="1"/>
    <col min="6926" max="6926" width="10.9296875" style="1" customWidth="1"/>
    <col min="6927" max="6927" width="1.46484375" style="1" customWidth="1"/>
    <col min="6928" max="6928" width="10.9296875" style="1" customWidth="1"/>
    <col min="6929" max="6929" width="1.46484375" style="1" customWidth="1"/>
    <col min="6930" max="6930" width="10.9296875" style="1" customWidth="1"/>
    <col min="6931" max="7168" width="10.6640625" style="1"/>
    <col min="7169" max="7169" width="0" style="1" hidden="1" customWidth="1"/>
    <col min="7170" max="7170" width="8.796875" style="1" customWidth="1"/>
    <col min="7171" max="7171" width="42.6640625" style="1" customWidth="1"/>
    <col min="7172" max="7172" width="1.73046875" style="1" customWidth="1"/>
    <col min="7173" max="7173" width="10.9296875" style="1" customWidth="1"/>
    <col min="7174" max="7174" width="1.73046875" style="1" customWidth="1"/>
    <col min="7175" max="7175" width="10.9296875" style="1" customWidth="1"/>
    <col min="7176" max="7176" width="1.73046875" style="1" customWidth="1"/>
    <col min="7177" max="7177" width="10.9296875" style="1" customWidth="1"/>
    <col min="7178" max="7179" width="1.73046875" style="1" customWidth="1"/>
    <col min="7180" max="7180" width="10.9296875" style="1" customWidth="1"/>
    <col min="7181" max="7181" width="1.46484375" style="1" customWidth="1"/>
    <col min="7182" max="7182" width="10.9296875" style="1" customWidth="1"/>
    <col min="7183" max="7183" width="1.46484375" style="1" customWidth="1"/>
    <col min="7184" max="7184" width="10.9296875" style="1" customWidth="1"/>
    <col min="7185" max="7185" width="1.46484375" style="1" customWidth="1"/>
    <col min="7186" max="7186" width="10.9296875" style="1" customWidth="1"/>
    <col min="7187" max="7424" width="10.6640625" style="1"/>
    <col min="7425" max="7425" width="0" style="1" hidden="1" customWidth="1"/>
    <col min="7426" max="7426" width="8.796875" style="1" customWidth="1"/>
    <col min="7427" max="7427" width="42.6640625" style="1" customWidth="1"/>
    <col min="7428" max="7428" width="1.73046875" style="1" customWidth="1"/>
    <col min="7429" max="7429" width="10.9296875" style="1" customWidth="1"/>
    <col min="7430" max="7430" width="1.73046875" style="1" customWidth="1"/>
    <col min="7431" max="7431" width="10.9296875" style="1" customWidth="1"/>
    <col min="7432" max="7432" width="1.73046875" style="1" customWidth="1"/>
    <col min="7433" max="7433" width="10.9296875" style="1" customWidth="1"/>
    <col min="7434" max="7435" width="1.73046875" style="1" customWidth="1"/>
    <col min="7436" max="7436" width="10.9296875" style="1" customWidth="1"/>
    <col min="7437" max="7437" width="1.46484375" style="1" customWidth="1"/>
    <col min="7438" max="7438" width="10.9296875" style="1" customWidth="1"/>
    <col min="7439" max="7439" width="1.46484375" style="1" customWidth="1"/>
    <col min="7440" max="7440" width="10.9296875" style="1" customWidth="1"/>
    <col min="7441" max="7441" width="1.46484375" style="1" customWidth="1"/>
    <col min="7442" max="7442" width="10.9296875" style="1" customWidth="1"/>
    <col min="7443" max="7680" width="10.6640625" style="1"/>
    <col min="7681" max="7681" width="0" style="1" hidden="1" customWidth="1"/>
    <col min="7682" max="7682" width="8.796875" style="1" customWidth="1"/>
    <col min="7683" max="7683" width="42.6640625" style="1" customWidth="1"/>
    <col min="7684" max="7684" width="1.73046875" style="1" customWidth="1"/>
    <col min="7685" max="7685" width="10.9296875" style="1" customWidth="1"/>
    <col min="7686" max="7686" width="1.73046875" style="1" customWidth="1"/>
    <col min="7687" max="7687" width="10.9296875" style="1" customWidth="1"/>
    <col min="7688" max="7688" width="1.73046875" style="1" customWidth="1"/>
    <col min="7689" max="7689" width="10.9296875" style="1" customWidth="1"/>
    <col min="7690" max="7691" width="1.73046875" style="1" customWidth="1"/>
    <col min="7692" max="7692" width="10.9296875" style="1" customWidth="1"/>
    <col min="7693" max="7693" width="1.46484375" style="1" customWidth="1"/>
    <col min="7694" max="7694" width="10.9296875" style="1" customWidth="1"/>
    <col min="7695" max="7695" width="1.46484375" style="1" customWidth="1"/>
    <col min="7696" max="7696" width="10.9296875" style="1" customWidth="1"/>
    <col min="7697" max="7697" width="1.46484375" style="1" customWidth="1"/>
    <col min="7698" max="7698" width="10.9296875" style="1" customWidth="1"/>
    <col min="7699" max="7936" width="10.6640625" style="1"/>
    <col min="7937" max="7937" width="0" style="1" hidden="1" customWidth="1"/>
    <col min="7938" max="7938" width="8.796875" style="1" customWidth="1"/>
    <col min="7939" max="7939" width="42.6640625" style="1" customWidth="1"/>
    <col min="7940" max="7940" width="1.73046875" style="1" customWidth="1"/>
    <col min="7941" max="7941" width="10.9296875" style="1" customWidth="1"/>
    <col min="7942" max="7942" width="1.73046875" style="1" customWidth="1"/>
    <col min="7943" max="7943" width="10.9296875" style="1" customWidth="1"/>
    <col min="7944" max="7944" width="1.73046875" style="1" customWidth="1"/>
    <col min="7945" max="7945" width="10.9296875" style="1" customWidth="1"/>
    <col min="7946" max="7947" width="1.73046875" style="1" customWidth="1"/>
    <col min="7948" max="7948" width="10.9296875" style="1" customWidth="1"/>
    <col min="7949" max="7949" width="1.46484375" style="1" customWidth="1"/>
    <col min="7950" max="7950" width="10.9296875" style="1" customWidth="1"/>
    <col min="7951" max="7951" width="1.46484375" style="1" customWidth="1"/>
    <col min="7952" max="7952" width="10.9296875" style="1" customWidth="1"/>
    <col min="7953" max="7953" width="1.46484375" style="1" customWidth="1"/>
    <col min="7954" max="7954" width="10.9296875" style="1" customWidth="1"/>
    <col min="7955" max="8192" width="10.6640625" style="1"/>
    <col min="8193" max="8193" width="0" style="1" hidden="1" customWidth="1"/>
    <col min="8194" max="8194" width="8.796875" style="1" customWidth="1"/>
    <col min="8195" max="8195" width="42.6640625" style="1" customWidth="1"/>
    <col min="8196" max="8196" width="1.73046875" style="1" customWidth="1"/>
    <col min="8197" max="8197" width="10.9296875" style="1" customWidth="1"/>
    <col min="8198" max="8198" width="1.73046875" style="1" customWidth="1"/>
    <col min="8199" max="8199" width="10.9296875" style="1" customWidth="1"/>
    <col min="8200" max="8200" width="1.73046875" style="1" customWidth="1"/>
    <col min="8201" max="8201" width="10.9296875" style="1" customWidth="1"/>
    <col min="8202" max="8203" width="1.73046875" style="1" customWidth="1"/>
    <col min="8204" max="8204" width="10.9296875" style="1" customWidth="1"/>
    <col min="8205" max="8205" width="1.46484375" style="1" customWidth="1"/>
    <col min="8206" max="8206" width="10.9296875" style="1" customWidth="1"/>
    <col min="8207" max="8207" width="1.46484375" style="1" customWidth="1"/>
    <col min="8208" max="8208" width="10.9296875" style="1" customWidth="1"/>
    <col min="8209" max="8209" width="1.46484375" style="1" customWidth="1"/>
    <col min="8210" max="8210" width="10.9296875" style="1" customWidth="1"/>
    <col min="8211" max="8448" width="10.6640625" style="1"/>
    <col min="8449" max="8449" width="0" style="1" hidden="1" customWidth="1"/>
    <col min="8450" max="8450" width="8.796875" style="1" customWidth="1"/>
    <col min="8451" max="8451" width="42.6640625" style="1" customWidth="1"/>
    <col min="8452" max="8452" width="1.73046875" style="1" customWidth="1"/>
    <col min="8453" max="8453" width="10.9296875" style="1" customWidth="1"/>
    <col min="8454" max="8454" width="1.73046875" style="1" customWidth="1"/>
    <col min="8455" max="8455" width="10.9296875" style="1" customWidth="1"/>
    <col min="8456" max="8456" width="1.73046875" style="1" customWidth="1"/>
    <col min="8457" max="8457" width="10.9296875" style="1" customWidth="1"/>
    <col min="8458" max="8459" width="1.73046875" style="1" customWidth="1"/>
    <col min="8460" max="8460" width="10.9296875" style="1" customWidth="1"/>
    <col min="8461" max="8461" width="1.46484375" style="1" customWidth="1"/>
    <col min="8462" max="8462" width="10.9296875" style="1" customWidth="1"/>
    <col min="8463" max="8463" width="1.46484375" style="1" customWidth="1"/>
    <col min="8464" max="8464" width="10.9296875" style="1" customWidth="1"/>
    <col min="8465" max="8465" width="1.46484375" style="1" customWidth="1"/>
    <col min="8466" max="8466" width="10.9296875" style="1" customWidth="1"/>
    <col min="8467" max="8704" width="10.6640625" style="1"/>
    <col min="8705" max="8705" width="0" style="1" hidden="1" customWidth="1"/>
    <col min="8706" max="8706" width="8.796875" style="1" customWidth="1"/>
    <col min="8707" max="8707" width="42.6640625" style="1" customWidth="1"/>
    <col min="8708" max="8708" width="1.73046875" style="1" customWidth="1"/>
    <col min="8709" max="8709" width="10.9296875" style="1" customWidth="1"/>
    <col min="8710" max="8710" width="1.73046875" style="1" customWidth="1"/>
    <col min="8711" max="8711" width="10.9296875" style="1" customWidth="1"/>
    <col min="8712" max="8712" width="1.73046875" style="1" customWidth="1"/>
    <col min="8713" max="8713" width="10.9296875" style="1" customWidth="1"/>
    <col min="8714" max="8715" width="1.73046875" style="1" customWidth="1"/>
    <col min="8716" max="8716" width="10.9296875" style="1" customWidth="1"/>
    <col min="8717" max="8717" width="1.46484375" style="1" customWidth="1"/>
    <col min="8718" max="8718" width="10.9296875" style="1" customWidth="1"/>
    <col min="8719" max="8719" width="1.46484375" style="1" customWidth="1"/>
    <col min="8720" max="8720" width="10.9296875" style="1" customWidth="1"/>
    <col min="8721" max="8721" width="1.46484375" style="1" customWidth="1"/>
    <col min="8722" max="8722" width="10.9296875" style="1" customWidth="1"/>
    <col min="8723" max="8960" width="10.6640625" style="1"/>
    <col min="8961" max="8961" width="0" style="1" hidden="1" customWidth="1"/>
    <col min="8962" max="8962" width="8.796875" style="1" customWidth="1"/>
    <col min="8963" max="8963" width="42.6640625" style="1" customWidth="1"/>
    <col min="8964" max="8964" width="1.73046875" style="1" customWidth="1"/>
    <col min="8965" max="8965" width="10.9296875" style="1" customWidth="1"/>
    <col min="8966" max="8966" width="1.73046875" style="1" customWidth="1"/>
    <col min="8967" max="8967" width="10.9296875" style="1" customWidth="1"/>
    <col min="8968" max="8968" width="1.73046875" style="1" customWidth="1"/>
    <col min="8969" max="8969" width="10.9296875" style="1" customWidth="1"/>
    <col min="8970" max="8971" width="1.73046875" style="1" customWidth="1"/>
    <col min="8972" max="8972" width="10.9296875" style="1" customWidth="1"/>
    <col min="8973" max="8973" width="1.46484375" style="1" customWidth="1"/>
    <col min="8974" max="8974" width="10.9296875" style="1" customWidth="1"/>
    <col min="8975" max="8975" width="1.46484375" style="1" customWidth="1"/>
    <col min="8976" max="8976" width="10.9296875" style="1" customWidth="1"/>
    <col min="8977" max="8977" width="1.46484375" style="1" customWidth="1"/>
    <col min="8978" max="8978" width="10.9296875" style="1" customWidth="1"/>
    <col min="8979" max="9216" width="10.6640625" style="1"/>
    <col min="9217" max="9217" width="0" style="1" hidden="1" customWidth="1"/>
    <col min="9218" max="9218" width="8.796875" style="1" customWidth="1"/>
    <col min="9219" max="9219" width="42.6640625" style="1" customWidth="1"/>
    <col min="9220" max="9220" width="1.73046875" style="1" customWidth="1"/>
    <col min="9221" max="9221" width="10.9296875" style="1" customWidth="1"/>
    <col min="9222" max="9222" width="1.73046875" style="1" customWidth="1"/>
    <col min="9223" max="9223" width="10.9296875" style="1" customWidth="1"/>
    <col min="9224" max="9224" width="1.73046875" style="1" customWidth="1"/>
    <col min="9225" max="9225" width="10.9296875" style="1" customWidth="1"/>
    <col min="9226" max="9227" width="1.73046875" style="1" customWidth="1"/>
    <col min="9228" max="9228" width="10.9296875" style="1" customWidth="1"/>
    <col min="9229" max="9229" width="1.46484375" style="1" customWidth="1"/>
    <col min="9230" max="9230" width="10.9296875" style="1" customWidth="1"/>
    <col min="9231" max="9231" width="1.46484375" style="1" customWidth="1"/>
    <col min="9232" max="9232" width="10.9296875" style="1" customWidth="1"/>
    <col min="9233" max="9233" width="1.46484375" style="1" customWidth="1"/>
    <col min="9234" max="9234" width="10.9296875" style="1" customWidth="1"/>
    <col min="9235" max="9472" width="10.6640625" style="1"/>
    <col min="9473" max="9473" width="0" style="1" hidden="1" customWidth="1"/>
    <col min="9474" max="9474" width="8.796875" style="1" customWidth="1"/>
    <col min="9475" max="9475" width="42.6640625" style="1" customWidth="1"/>
    <col min="9476" max="9476" width="1.73046875" style="1" customWidth="1"/>
    <col min="9477" max="9477" width="10.9296875" style="1" customWidth="1"/>
    <col min="9478" max="9478" width="1.73046875" style="1" customWidth="1"/>
    <col min="9479" max="9479" width="10.9296875" style="1" customWidth="1"/>
    <col min="9480" max="9480" width="1.73046875" style="1" customWidth="1"/>
    <col min="9481" max="9481" width="10.9296875" style="1" customWidth="1"/>
    <col min="9482" max="9483" width="1.73046875" style="1" customWidth="1"/>
    <col min="9484" max="9484" width="10.9296875" style="1" customWidth="1"/>
    <col min="9485" max="9485" width="1.46484375" style="1" customWidth="1"/>
    <col min="9486" max="9486" width="10.9296875" style="1" customWidth="1"/>
    <col min="9487" max="9487" width="1.46484375" style="1" customWidth="1"/>
    <col min="9488" max="9488" width="10.9296875" style="1" customWidth="1"/>
    <col min="9489" max="9489" width="1.46484375" style="1" customWidth="1"/>
    <col min="9490" max="9490" width="10.9296875" style="1" customWidth="1"/>
    <col min="9491" max="9728" width="10.6640625" style="1"/>
    <col min="9729" max="9729" width="0" style="1" hidden="1" customWidth="1"/>
    <col min="9730" max="9730" width="8.796875" style="1" customWidth="1"/>
    <col min="9731" max="9731" width="42.6640625" style="1" customWidth="1"/>
    <col min="9732" max="9732" width="1.73046875" style="1" customWidth="1"/>
    <col min="9733" max="9733" width="10.9296875" style="1" customWidth="1"/>
    <col min="9734" max="9734" width="1.73046875" style="1" customWidth="1"/>
    <col min="9735" max="9735" width="10.9296875" style="1" customWidth="1"/>
    <col min="9736" max="9736" width="1.73046875" style="1" customWidth="1"/>
    <col min="9737" max="9737" width="10.9296875" style="1" customWidth="1"/>
    <col min="9738" max="9739" width="1.73046875" style="1" customWidth="1"/>
    <col min="9740" max="9740" width="10.9296875" style="1" customWidth="1"/>
    <col min="9741" max="9741" width="1.46484375" style="1" customWidth="1"/>
    <col min="9742" max="9742" width="10.9296875" style="1" customWidth="1"/>
    <col min="9743" max="9743" width="1.46484375" style="1" customWidth="1"/>
    <col min="9744" max="9744" width="10.9296875" style="1" customWidth="1"/>
    <col min="9745" max="9745" width="1.46484375" style="1" customWidth="1"/>
    <col min="9746" max="9746" width="10.9296875" style="1" customWidth="1"/>
    <col min="9747" max="9984" width="10.6640625" style="1"/>
    <col min="9985" max="9985" width="0" style="1" hidden="1" customWidth="1"/>
    <col min="9986" max="9986" width="8.796875" style="1" customWidth="1"/>
    <col min="9987" max="9987" width="42.6640625" style="1" customWidth="1"/>
    <col min="9988" max="9988" width="1.73046875" style="1" customWidth="1"/>
    <col min="9989" max="9989" width="10.9296875" style="1" customWidth="1"/>
    <col min="9990" max="9990" width="1.73046875" style="1" customWidth="1"/>
    <col min="9991" max="9991" width="10.9296875" style="1" customWidth="1"/>
    <col min="9992" max="9992" width="1.73046875" style="1" customWidth="1"/>
    <col min="9993" max="9993" width="10.9296875" style="1" customWidth="1"/>
    <col min="9994" max="9995" width="1.73046875" style="1" customWidth="1"/>
    <col min="9996" max="9996" width="10.9296875" style="1" customWidth="1"/>
    <col min="9997" max="9997" width="1.46484375" style="1" customWidth="1"/>
    <col min="9998" max="9998" width="10.9296875" style="1" customWidth="1"/>
    <col min="9999" max="9999" width="1.46484375" style="1" customWidth="1"/>
    <col min="10000" max="10000" width="10.9296875" style="1" customWidth="1"/>
    <col min="10001" max="10001" width="1.46484375" style="1" customWidth="1"/>
    <col min="10002" max="10002" width="10.9296875" style="1" customWidth="1"/>
    <col min="10003" max="10240" width="10.6640625" style="1"/>
    <col min="10241" max="10241" width="0" style="1" hidden="1" customWidth="1"/>
    <col min="10242" max="10242" width="8.796875" style="1" customWidth="1"/>
    <col min="10243" max="10243" width="42.6640625" style="1" customWidth="1"/>
    <col min="10244" max="10244" width="1.73046875" style="1" customWidth="1"/>
    <col min="10245" max="10245" width="10.9296875" style="1" customWidth="1"/>
    <col min="10246" max="10246" width="1.73046875" style="1" customWidth="1"/>
    <col min="10247" max="10247" width="10.9296875" style="1" customWidth="1"/>
    <col min="10248" max="10248" width="1.73046875" style="1" customWidth="1"/>
    <col min="10249" max="10249" width="10.9296875" style="1" customWidth="1"/>
    <col min="10250" max="10251" width="1.73046875" style="1" customWidth="1"/>
    <col min="10252" max="10252" width="10.9296875" style="1" customWidth="1"/>
    <col min="10253" max="10253" width="1.46484375" style="1" customWidth="1"/>
    <col min="10254" max="10254" width="10.9296875" style="1" customWidth="1"/>
    <col min="10255" max="10255" width="1.46484375" style="1" customWidth="1"/>
    <col min="10256" max="10256" width="10.9296875" style="1" customWidth="1"/>
    <col min="10257" max="10257" width="1.46484375" style="1" customWidth="1"/>
    <col min="10258" max="10258" width="10.9296875" style="1" customWidth="1"/>
    <col min="10259" max="10496" width="10.6640625" style="1"/>
    <col min="10497" max="10497" width="0" style="1" hidden="1" customWidth="1"/>
    <col min="10498" max="10498" width="8.796875" style="1" customWidth="1"/>
    <col min="10499" max="10499" width="42.6640625" style="1" customWidth="1"/>
    <col min="10500" max="10500" width="1.73046875" style="1" customWidth="1"/>
    <col min="10501" max="10501" width="10.9296875" style="1" customWidth="1"/>
    <col min="10502" max="10502" width="1.73046875" style="1" customWidth="1"/>
    <col min="10503" max="10503" width="10.9296875" style="1" customWidth="1"/>
    <col min="10504" max="10504" width="1.73046875" style="1" customWidth="1"/>
    <col min="10505" max="10505" width="10.9296875" style="1" customWidth="1"/>
    <col min="10506" max="10507" width="1.73046875" style="1" customWidth="1"/>
    <col min="10508" max="10508" width="10.9296875" style="1" customWidth="1"/>
    <col min="10509" max="10509" width="1.46484375" style="1" customWidth="1"/>
    <col min="10510" max="10510" width="10.9296875" style="1" customWidth="1"/>
    <col min="10511" max="10511" width="1.46484375" style="1" customWidth="1"/>
    <col min="10512" max="10512" width="10.9296875" style="1" customWidth="1"/>
    <col min="10513" max="10513" width="1.46484375" style="1" customWidth="1"/>
    <col min="10514" max="10514" width="10.9296875" style="1" customWidth="1"/>
    <col min="10515" max="10752" width="10.6640625" style="1"/>
    <col min="10753" max="10753" width="0" style="1" hidden="1" customWidth="1"/>
    <col min="10754" max="10754" width="8.796875" style="1" customWidth="1"/>
    <col min="10755" max="10755" width="42.6640625" style="1" customWidth="1"/>
    <col min="10756" max="10756" width="1.73046875" style="1" customWidth="1"/>
    <col min="10757" max="10757" width="10.9296875" style="1" customWidth="1"/>
    <col min="10758" max="10758" width="1.73046875" style="1" customWidth="1"/>
    <col min="10759" max="10759" width="10.9296875" style="1" customWidth="1"/>
    <col min="10760" max="10760" width="1.73046875" style="1" customWidth="1"/>
    <col min="10761" max="10761" width="10.9296875" style="1" customWidth="1"/>
    <col min="10762" max="10763" width="1.73046875" style="1" customWidth="1"/>
    <col min="10764" max="10764" width="10.9296875" style="1" customWidth="1"/>
    <col min="10765" max="10765" width="1.46484375" style="1" customWidth="1"/>
    <col min="10766" max="10766" width="10.9296875" style="1" customWidth="1"/>
    <col min="10767" max="10767" width="1.46484375" style="1" customWidth="1"/>
    <col min="10768" max="10768" width="10.9296875" style="1" customWidth="1"/>
    <col min="10769" max="10769" width="1.46484375" style="1" customWidth="1"/>
    <col min="10770" max="10770" width="10.9296875" style="1" customWidth="1"/>
    <col min="10771" max="11008" width="10.6640625" style="1"/>
    <col min="11009" max="11009" width="0" style="1" hidden="1" customWidth="1"/>
    <col min="11010" max="11010" width="8.796875" style="1" customWidth="1"/>
    <col min="11011" max="11011" width="42.6640625" style="1" customWidth="1"/>
    <col min="11012" max="11012" width="1.73046875" style="1" customWidth="1"/>
    <col min="11013" max="11013" width="10.9296875" style="1" customWidth="1"/>
    <col min="11014" max="11014" width="1.73046875" style="1" customWidth="1"/>
    <col min="11015" max="11015" width="10.9296875" style="1" customWidth="1"/>
    <col min="11016" max="11016" width="1.73046875" style="1" customWidth="1"/>
    <col min="11017" max="11017" width="10.9296875" style="1" customWidth="1"/>
    <col min="11018" max="11019" width="1.73046875" style="1" customWidth="1"/>
    <col min="11020" max="11020" width="10.9296875" style="1" customWidth="1"/>
    <col min="11021" max="11021" width="1.46484375" style="1" customWidth="1"/>
    <col min="11022" max="11022" width="10.9296875" style="1" customWidth="1"/>
    <col min="11023" max="11023" width="1.46484375" style="1" customWidth="1"/>
    <col min="11024" max="11024" width="10.9296875" style="1" customWidth="1"/>
    <col min="11025" max="11025" width="1.46484375" style="1" customWidth="1"/>
    <col min="11026" max="11026" width="10.9296875" style="1" customWidth="1"/>
    <col min="11027" max="11264" width="10.6640625" style="1"/>
    <col min="11265" max="11265" width="0" style="1" hidden="1" customWidth="1"/>
    <col min="11266" max="11266" width="8.796875" style="1" customWidth="1"/>
    <col min="11267" max="11267" width="42.6640625" style="1" customWidth="1"/>
    <col min="11268" max="11268" width="1.73046875" style="1" customWidth="1"/>
    <col min="11269" max="11269" width="10.9296875" style="1" customWidth="1"/>
    <col min="11270" max="11270" width="1.73046875" style="1" customWidth="1"/>
    <col min="11271" max="11271" width="10.9296875" style="1" customWidth="1"/>
    <col min="11272" max="11272" width="1.73046875" style="1" customWidth="1"/>
    <col min="11273" max="11273" width="10.9296875" style="1" customWidth="1"/>
    <col min="11274" max="11275" width="1.73046875" style="1" customWidth="1"/>
    <col min="11276" max="11276" width="10.9296875" style="1" customWidth="1"/>
    <col min="11277" max="11277" width="1.46484375" style="1" customWidth="1"/>
    <col min="11278" max="11278" width="10.9296875" style="1" customWidth="1"/>
    <col min="11279" max="11279" width="1.46484375" style="1" customWidth="1"/>
    <col min="11280" max="11280" width="10.9296875" style="1" customWidth="1"/>
    <col min="11281" max="11281" width="1.46484375" style="1" customWidth="1"/>
    <col min="11282" max="11282" width="10.9296875" style="1" customWidth="1"/>
    <col min="11283" max="11520" width="10.6640625" style="1"/>
    <col min="11521" max="11521" width="0" style="1" hidden="1" customWidth="1"/>
    <col min="11522" max="11522" width="8.796875" style="1" customWidth="1"/>
    <col min="11523" max="11523" width="42.6640625" style="1" customWidth="1"/>
    <col min="11524" max="11524" width="1.73046875" style="1" customWidth="1"/>
    <col min="11525" max="11525" width="10.9296875" style="1" customWidth="1"/>
    <col min="11526" max="11526" width="1.73046875" style="1" customWidth="1"/>
    <col min="11527" max="11527" width="10.9296875" style="1" customWidth="1"/>
    <col min="11528" max="11528" width="1.73046875" style="1" customWidth="1"/>
    <col min="11529" max="11529" width="10.9296875" style="1" customWidth="1"/>
    <col min="11530" max="11531" width="1.73046875" style="1" customWidth="1"/>
    <col min="11532" max="11532" width="10.9296875" style="1" customWidth="1"/>
    <col min="11533" max="11533" width="1.46484375" style="1" customWidth="1"/>
    <col min="11534" max="11534" width="10.9296875" style="1" customWidth="1"/>
    <col min="11535" max="11535" width="1.46484375" style="1" customWidth="1"/>
    <col min="11536" max="11536" width="10.9296875" style="1" customWidth="1"/>
    <col min="11537" max="11537" width="1.46484375" style="1" customWidth="1"/>
    <col min="11538" max="11538" width="10.9296875" style="1" customWidth="1"/>
    <col min="11539" max="11776" width="10.6640625" style="1"/>
    <col min="11777" max="11777" width="0" style="1" hidden="1" customWidth="1"/>
    <col min="11778" max="11778" width="8.796875" style="1" customWidth="1"/>
    <col min="11779" max="11779" width="42.6640625" style="1" customWidth="1"/>
    <col min="11780" max="11780" width="1.73046875" style="1" customWidth="1"/>
    <col min="11781" max="11781" width="10.9296875" style="1" customWidth="1"/>
    <col min="11782" max="11782" width="1.73046875" style="1" customWidth="1"/>
    <col min="11783" max="11783" width="10.9296875" style="1" customWidth="1"/>
    <col min="11784" max="11784" width="1.73046875" style="1" customWidth="1"/>
    <col min="11785" max="11785" width="10.9296875" style="1" customWidth="1"/>
    <col min="11786" max="11787" width="1.73046875" style="1" customWidth="1"/>
    <col min="11788" max="11788" width="10.9296875" style="1" customWidth="1"/>
    <col min="11789" max="11789" width="1.46484375" style="1" customWidth="1"/>
    <col min="11790" max="11790" width="10.9296875" style="1" customWidth="1"/>
    <col min="11791" max="11791" width="1.46484375" style="1" customWidth="1"/>
    <col min="11792" max="11792" width="10.9296875" style="1" customWidth="1"/>
    <col min="11793" max="11793" width="1.46484375" style="1" customWidth="1"/>
    <col min="11794" max="11794" width="10.9296875" style="1" customWidth="1"/>
    <col min="11795" max="12032" width="10.6640625" style="1"/>
    <col min="12033" max="12033" width="0" style="1" hidden="1" customWidth="1"/>
    <col min="12034" max="12034" width="8.796875" style="1" customWidth="1"/>
    <col min="12035" max="12035" width="42.6640625" style="1" customWidth="1"/>
    <col min="12036" max="12036" width="1.73046875" style="1" customWidth="1"/>
    <col min="12037" max="12037" width="10.9296875" style="1" customWidth="1"/>
    <col min="12038" max="12038" width="1.73046875" style="1" customWidth="1"/>
    <col min="12039" max="12039" width="10.9296875" style="1" customWidth="1"/>
    <col min="12040" max="12040" width="1.73046875" style="1" customWidth="1"/>
    <col min="12041" max="12041" width="10.9296875" style="1" customWidth="1"/>
    <col min="12042" max="12043" width="1.73046875" style="1" customWidth="1"/>
    <col min="12044" max="12044" width="10.9296875" style="1" customWidth="1"/>
    <col min="12045" max="12045" width="1.46484375" style="1" customWidth="1"/>
    <col min="12046" max="12046" width="10.9296875" style="1" customWidth="1"/>
    <col min="12047" max="12047" width="1.46484375" style="1" customWidth="1"/>
    <col min="12048" max="12048" width="10.9296875" style="1" customWidth="1"/>
    <col min="12049" max="12049" width="1.46484375" style="1" customWidth="1"/>
    <col min="12050" max="12050" width="10.9296875" style="1" customWidth="1"/>
    <col min="12051" max="12288" width="10.6640625" style="1"/>
    <col min="12289" max="12289" width="0" style="1" hidden="1" customWidth="1"/>
    <col min="12290" max="12290" width="8.796875" style="1" customWidth="1"/>
    <col min="12291" max="12291" width="42.6640625" style="1" customWidth="1"/>
    <col min="12292" max="12292" width="1.73046875" style="1" customWidth="1"/>
    <col min="12293" max="12293" width="10.9296875" style="1" customWidth="1"/>
    <col min="12294" max="12294" width="1.73046875" style="1" customWidth="1"/>
    <col min="12295" max="12295" width="10.9296875" style="1" customWidth="1"/>
    <col min="12296" max="12296" width="1.73046875" style="1" customWidth="1"/>
    <col min="12297" max="12297" width="10.9296875" style="1" customWidth="1"/>
    <col min="12298" max="12299" width="1.73046875" style="1" customWidth="1"/>
    <col min="12300" max="12300" width="10.9296875" style="1" customWidth="1"/>
    <col min="12301" max="12301" width="1.46484375" style="1" customWidth="1"/>
    <col min="12302" max="12302" width="10.9296875" style="1" customWidth="1"/>
    <col min="12303" max="12303" width="1.46484375" style="1" customWidth="1"/>
    <col min="12304" max="12304" width="10.9296875" style="1" customWidth="1"/>
    <col min="12305" max="12305" width="1.46484375" style="1" customWidth="1"/>
    <col min="12306" max="12306" width="10.9296875" style="1" customWidth="1"/>
    <col min="12307" max="12544" width="10.6640625" style="1"/>
    <col min="12545" max="12545" width="0" style="1" hidden="1" customWidth="1"/>
    <col min="12546" max="12546" width="8.796875" style="1" customWidth="1"/>
    <col min="12547" max="12547" width="42.6640625" style="1" customWidth="1"/>
    <col min="12548" max="12548" width="1.73046875" style="1" customWidth="1"/>
    <col min="12549" max="12549" width="10.9296875" style="1" customWidth="1"/>
    <col min="12550" max="12550" width="1.73046875" style="1" customWidth="1"/>
    <col min="12551" max="12551" width="10.9296875" style="1" customWidth="1"/>
    <col min="12552" max="12552" width="1.73046875" style="1" customWidth="1"/>
    <col min="12553" max="12553" width="10.9296875" style="1" customWidth="1"/>
    <col min="12554" max="12555" width="1.73046875" style="1" customWidth="1"/>
    <col min="12556" max="12556" width="10.9296875" style="1" customWidth="1"/>
    <col min="12557" max="12557" width="1.46484375" style="1" customWidth="1"/>
    <col min="12558" max="12558" width="10.9296875" style="1" customWidth="1"/>
    <col min="12559" max="12559" width="1.46484375" style="1" customWidth="1"/>
    <col min="12560" max="12560" width="10.9296875" style="1" customWidth="1"/>
    <col min="12561" max="12561" width="1.46484375" style="1" customWidth="1"/>
    <col min="12562" max="12562" width="10.9296875" style="1" customWidth="1"/>
    <col min="12563" max="12800" width="10.6640625" style="1"/>
    <col min="12801" max="12801" width="0" style="1" hidden="1" customWidth="1"/>
    <col min="12802" max="12802" width="8.796875" style="1" customWidth="1"/>
    <col min="12803" max="12803" width="42.6640625" style="1" customWidth="1"/>
    <col min="12804" max="12804" width="1.73046875" style="1" customWidth="1"/>
    <col min="12805" max="12805" width="10.9296875" style="1" customWidth="1"/>
    <col min="12806" max="12806" width="1.73046875" style="1" customWidth="1"/>
    <col min="12807" max="12807" width="10.9296875" style="1" customWidth="1"/>
    <col min="12808" max="12808" width="1.73046875" style="1" customWidth="1"/>
    <col min="12809" max="12809" width="10.9296875" style="1" customWidth="1"/>
    <col min="12810" max="12811" width="1.73046875" style="1" customWidth="1"/>
    <col min="12812" max="12812" width="10.9296875" style="1" customWidth="1"/>
    <col min="12813" max="12813" width="1.46484375" style="1" customWidth="1"/>
    <col min="12814" max="12814" width="10.9296875" style="1" customWidth="1"/>
    <col min="12815" max="12815" width="1.46484375" style="1" customWidth="1"/>
    <col min="12816" max="12816" width="10.9296875" style="1" customWidth="1"/>
    <col min="12817" max="12817" width="1.46484375" style="1" customWidth="1"/>
    <col min="12818" max="12818" width="10.9296875" style="1" customWidth="1"/>
    <col min="12819" max="13056" width="10.6640625" style="1"/>
    <col min="13057" max="13057" width="0" style="1" hidden="1" customWidth="1"/>
    <col min="13058" max="13058" width="8.796875" style="1" customWidth="1"/>
    <col min="13059" max="13059" width="42.6640625" style="1" customWidth="1"/>
    <col min="13060" max="13060" width="1.73046875" style="1" customWidth="1"/>
    <col min="13061" max="13061" width="10.9296875" style="1" customWidth="1"/>
    <col min="13062" max="13062" width="1.73046875" style="1" customWidth="1"/>
    <col min="13063" max="13063" width="10.9296875" style="1" customWidth="1"/>
    <col min="13064" max="13064" width="1.73046875" style="1" customWidth="1"/>
    <col min="13065" max="13065" width="10.9296875" style="1" customWidth="1"/>
    <col min="13066" max="13067" width="1.73046875" style="1" customWidth="1"/>
    <col min="13068" max="13068" width="10.9296875" style="1" customWidth="1"/>
    <col min="13069" max="13069" width="1.46484375" style="1" customWidth="1"/>
    <col min="13070" max="13070" width="10.9296875" style="1" customWidth="1"/>
    <col min="13071" max="13071" width="1.46484375" style="1" customWidth="1"/>
    <col min="13072" max="13072" width="10.9296875" style="1" customWidth="1"/>
    <col min="13073" max="13073" width="1.46484375" style="1" customWidth="1"/>
    <col min="13074" max="13074" width="10.9296875" style="1" customWidth="1"/>
    <col min="13075" max="13312" width="10.6640625" style="1"/>
    <col min="13313" max="13313" width="0" style="1" hidden="1" customWidth="1"/>
    <col min="13314" max="13314" width="8.796875" style="1" customWidth="1"/>
    <col min="13315" max="13315" width="42.6640625" style="1" customWidth="1"/>
    <col min="13316" max="13316" width="1.73046875" style="1" customWidth="1"/>
    <col min="13317" max="13317" width="10.9296875" style="1" customWidth="1"/>
    <col min="13318" max="13318" width="1.73046875" style="1" customWidth="1"/>
    <col min="13319" max="13319" width="10.9296875" style="1" customWidth="1"/>
    <col min="13320" max="13320" width="1.73046875" style="1" customWidth="1"/>
    <col min="13321" max="13321" width="10.9296875" style="1" customWidth="1"/>
    <col min="13322" max="13323" width="1.73046875" style="1" customWidth="1"/>
    <col min="13324" max="13324" width="10.9296875" style="1" customWidth="1"/>
    <col min="13325" max="13325" width="1.46484375" style="1" customWidth="1"/>
    <col min="13326" max="13326" width="10.9296875" style="1" customWidth="1"/>
    <col min="13327" max="13327" width="1.46484375" style="1" customWidth="1"/>
    <col min="13328" max="13328" width="10.9296875" style="1" customWidth="1"/>
    <col min="13329" max="13329" width="1.46484375" style="1" customWidth="1"/>
    <col min="13330" max="13330" width="10.9296875" style="1" customWidth="1"/>
    <col min="13331" max="13568" width="10.6640625" style="1"/>
    <col min="13569" max="13569" width="0" style="1" hidden="1" customWidth="1"/>
    <col min="13570" max="13570" width="8.796875" style="1" customWidth="1"/>
    <col min="13571" max="13571" width="42.6640625" style="1" customWidth="1"/>
    <col min="13572" max="13572" width="1.73046875" style="1" customWidth="1"/>
    <col min="13573" max="13573" width="10.9296875" style="1" customWidth="1"/>
    <col min="13574" max="13574" width="1.73046875" style="1" customWidth="1"/>
    <col min="13575" max="13575" width="10.9296875" style="1" customWidth="1"/>
    <col min="13576" max="13576" width="1.73046875" style="1" customWidth="1"/>
    <col min="13577" max="13577" width="10.9296875" style="1" customWidth="1"/>
    <col min="13578" max="13579" width="1.73046875" style="1" customWidth="1"/>
    <col min="13580" max="13580" width="10.9296875" style="1" customWidth="1"/>
    <col min="13581" max="13581" width="1.46484375" style="1" customWidth="1"/>
    <col min="13582" max="13582" width="10.9296875" style="1" customWidth="1"/>
    <col min="13583" max="13583" width="1.46484375" style="1" customWidth="1"/>
    <col min="13584" max="13584" width="10.9296875" style="1" customWidth="1"/>
    <col min="13585" max="13585" width="1.46484375" style="1" customWidth="1"/>
    <col min="13586" max="13586" width="10.9296875" style="1" customWidth="1"/>
    <col min="13587" max="13824" width="10.6640625" style="1"/>
    <col min="13825" max="13825" width="0" style="1" hidden="1" customWidth="1"/>
    <col min="13826" max="13826" width="8.796875" style="1" customWidth="1"/>
    <col min="13827" max="13827" width="42.6640625" style="1" customWidth="1"/>
    <col min="13828" max="13828" width="1.73046875" style="1" customWidth="1"/>
    <col min="13829" max="13829" width="10.9296875" style="1" customWidth="1"/>
    <col min="13830" max="13830" width="1.73046875" style="1" customWidth="1"/>
    <col min="13831" max="13831" width="10.9296875" style="1" customWidth="1"/>
    <col min="13832" max="13832" width="1.73046875" style="1" customWidth="1"/>
    <col min="13833" max="13833" width="10.9296875" style="1" customWidth="1"/>
    <col min="13834" max="13835" width="1.73046875" style="1" customWidth="1"/>
    <col min="13836" max="13836" width="10.9296875" style="1" customWidth="1"/>
    <col min="13837" max="13837" width="1.46484375" style="1" customWidth="1"/>
    <col min="13838" max="13838" width="10.9296875" style="1" customWidth="1"/>
    <col min="13839" max="13839" width="1.46484375" style="1" customWidth="1"/>
    <col min="13840" max="13840" width="10.9296875" style="1" customWidth="1"/>
    <col min="13841" max="13841" width="1.46484375" style="1" customWidth="1"/>
    <col min="13842" max="13842" width="10.9296875" style="1" customWidth="1"/>
    <col min="13843" max="14080" width="10.6640625" style="1"/>
    <col min="14081" max="14081" width="0" style="1" hidden="1" customWidth="1"/>
    <col min="14082" max="14082" width="8.796875" style="1" customWidth="1"/>
    <col min="14083" max="14083" width="42.6640625" style="1" customWidth="1"/>
    <col min="14084" max="14084" width="1.73046875" style="1" customWidth="1"/>
    <col min="14085" max="14085" width="10.9296875" style="1" customWidth="1"/>
    <col min="14086" max="14086" width="1.73046875" style="1" customWidth="1"/>
    <col min="14087" max="14087" width="10.9296875" style="1" customWidth="1"/>
    <col min="14088" max="14088" width="1.73046875" style="1" customWidth="1"/>
    <col min="14089" max="14089" width="10.9296875" style="1" customWidth="1"/>
    <col min="14090" max="14091" width="1.73046875" style="1" customWidth="1"/>
    <col min="14092" max="14092" width="10.9296875" style="1" customWidth="1"/>
    <col min="14093" max="14093" width="1.46484375" style="1" customWidth="1"/>
    <col min="14094" max="14094" width="10.9296875" style="1" customWidth="1"/>
    <col min="14095" max="14095" width="1.46484375" style="1" customWidth="1"/>
    <col min="14096" max="14096" width="10.9296875" style="1" customWidth="1"/>
    <col min="14097" max="14097" width="1.46484375" style="1" customWidth="1"/>
    <col min="14098" max="14098" width="10.9296875" style="1" customWidth="1"/>
    <col min="14099" max="14336" width="10.6640625" style="1"/>
    <col min="14337" max="14337" width="0" style="1" hidden="1" customWidth="1"/>
    <col min="14338" max="14338" width="8.796875" style="1" customWidth="1"/>
    <col min="14339" max="14339" width="42.6640625" style="1" customWidth="1"/>
    <col min="14340" max="14340" width="1.73046875" style="1" customWidth="1"/>
    <col min="14341" max="14341" width="10.9296875" style="1" customWidth="1"/>
    <col min="14342" max="14342" width="1.73046875" style="1" customWidth="1"/>
    <col min="14343" max="14343" width="10.9296875" style="1" customWidth="1"/>
    <col min="14344" max="14344" width="1.73046875" style="1" customWidth="1"/>
    <col min="14345" max="14345" width="10.9296875" style="1" customWidth="1"/>
    <col min="14346" max="14347" width="1.73046875" style="1" customWidth="1"/>
    <col min="14348" max="14348" width="10.9296875" style="1" customWidth="1"/>
    <col min="14349" max="14349" width="1.46484375" style="1" customWidth="1"/>
    <col min="14350" max="14350" width="10.9296875" style="1" customWidth="1"/>
    <col min="14351" max="14351" width="1.46484375" style="1" customWidth="1"/>
    <col min="14352" max="14352" width="10.9296875" style="1" customWidth="1"/>
    <col min="14353" max="14353" width="1.46484375" style="1" customWidth="1"/>
    <col min="14354" max="14354" width="10.9296875" style="1" customWidth="1"/>
    <col min="14355" max="14592" width="10.6640625" style="1"/>
    <col min="14593" max="14593" width="0" style="1" hidden="1" customWidth="1"/>
    <col min="14594" max="14594" width="8.796875" style="1" customWidth="1"/>
    <col min="14595" max="14595" width="42.6640625" style="1" customWidth="1"/>
    <col min="14596" max="14596" width="1.73046875" style="1" customWidth="1"/>
    <col min="14597" max="14597" width="10.9296875" style="1" customWidth="1"/>
    <col min="14598" max="14598" width="1.73046875" style="1" customWidth="1"/>
    <col min="14599" max="14599" width="10.9296875" style="1" customWidth="1"/>
    <col min="14600" max="14600" width="1.73046875" style="1" customWidth="1"/>
    <col min="14601" max="14601" width="10.9296875" style="1" customWidth="1"/>
    <col min="14602" max="14603" width="1.73046875" style="1" customWidth="1"/>
    <col min="14604" max="14604" width="10.9296875" style="1" customWidth="1"/>
    <col min="14605" max="14605" width="1.46484375" style="1" customWidth="1"/>
    <col min="14606" max="14606" width="10.9296875" style="1" customWidth="1"/>
    <col min="14607" max="14607" width="1.46484375" style="1" customWidth="1"/>
    <col min="14608" max="14608" width="10.9296875" style="1" customWidth="1"/>
    <col min="14609" max="14609" width="1.46484375" style="1" customWidth="1"/>
    <col min="14610" max="14610" width="10.9296875" style="1" customWidth="1"/>
    <col min="14611" max="14848" width="10.6640625" style="1"/>
    <col min="14849" max="14849" width="0" style="1" hidden="1" customWidth="1"/>
    <col min="14850" max="14850" width="8.796875" style="1" customWidth="1"/>
    <col min="14851" max="14851" width="42.6640625" style="1" customWidth="1"/>
    <col min="14852" max="14852" width="1.73046875" style="1" customWidth="1"/>
    <col min="14853" max="14853" width="10.9296875" style="1" customWidth="1"/>
    <col min="14854" max="14854" width="1.73046875" style="1" customWidth="1"/>
    <col min="14855" max="14855" width="10.9296875" style="1" customWidth="1"/>
    <col min="14856" max="14856" width="1.73046875" style="1" customWidth="1"/>
    <col min="14857" max="14857" width="10.9296875" style="1" customWidth="1"/>
    <col min="14858" max="14859" width="1.73046875" style="1" customWidth="1"/>
    <col min="14860" max="14860" width="10.9296875" style="1" customWidth="1"/>
    <col min="14861" max="14861" width="1.46484375" style="1" customWidth="1"/>
    <col min="14862" max="14862" width="10.9296875" style="1" customWidth="1"/>
    <col min="14863" max="14863" width="1.46484375" style="1" customWidth="1"/>
    <col min="14864" max="14864" width="10.9296875" style="1" customWidth="1"/>
    <col min="14865" max="14865" width="1.46484375" style="1" customWidth="1"/>
    <col min="14866" max="14866" width="10.9296875" style="1" customWidth="1"/>
    <col min="14867" max="15104" width="10.6640625" style="1"/>
    <col min="15105" max="15105" width="0" style="1" hidden="1" customWidth="1"/>
    <col min="15106" max="15106" width="8.796875" style="1" customWidth="1"/>
    <col min="15107" max="15107" width="42.6640625" style="1" customWidth="1"/>
    <col min="15108" max="15108" width="1.73046875" style="1" customWidth="1"/>
    <col min="15109" max="15109" width="10.9296875" style="1" customWidth="1"/>
    <col min="15110" max="15110" width="1.73046875" style="1" customWidth="1"/>
    <col min="15111" max="15111" width="10.9296875" style="1" customWidth="1"/>
    <col min="15112" max="15112" width="1.73046875" style="1" customWidth="1"/>
    <col min="15113" max="15113" width="10.9296875" style="1" customWidth="1"/>
    <col min="15114" max="15115" width="1.73046875" style="1" customWidth="1"/>
    <col min="15116" max="15116" width="10.9296875" style="1" customWidth="1"/>
    <col min="15117" max="15117" width="1.46484375" style="1" customWidth="1"/>
    <col min="15118" max="15118" width="10.9296875" style="1" customWidth="1"/>
    <col min="15119" max="15119" width="1.46484375" style="1" customWidth="1"/>
    <col min="15120" max="15120" width="10.9296875" style="1" customWidth="1"/>
    <col min="15121" max="15121" width="1.46484375" style="1" customWidth="1"/>
    <col min="15122" max="15122" width="10.9296875" style="1" customWidth="1"/>
    <col min="15123" max="15360" width="10.6640625" style="1"/>
    <col min="15361" max="15361" width="0" style="1" hidden="1" customWidth="1"/>
    <col min="15362" max="15362" width="8.796875" style="1" customWidth="1"/>
    <col min="15363" max="15363" width="42.6640625" style="1" customWidth="1"/>
    <col min="15364" max="15364" width="1.73046875" style="1" customWidth="1"/>
    <col min="15365" max="15365" width="10.9296875" style="1" customWidth="1"/>
    <col min="15366" max="15366" width="1.73046875" style="1" customWidth="1"/>
    <col min="15367" max="15367" width="10.9296875" style="1" customWidth="1"/>
    <col min="15368" max="15368" width="1.73046875" style="1" customWidth="1"/>
    <col min="15369" max="15369" width="10.9296875" style="1" customWidth="1"/>
    <col min="15370" max="15371" width="1.73046875" style="1" customWidth="1"/>
    <col min="15372" max="15372" width="10.9296875" style="1" customWidth="1"/>
    <col min="15373" max="15373" width="1.46484375" style="1" customWidth="1"/>
    <col min="15374" max="15374" width="10.9296875" style="1" customWidth="1"/>
    <col min="15375" max="15375" width="1.46484375" style="1" customWidth="1"/>
    <col min="15376" max="15376" width="10.9296875" style="1" customWidth="1"/>
    <col min="15377" max="15377" width="1.46484375" style="1" customWidth="1"/>
    <col min="15378" max="15378" width="10.9296875" style="1" customWidth="1"/>
    <col min="15379" max="15616" width="10.6640625" style="1"/>
    <col min="15617" max="15617" width="0" style="1" hidden="1" customWidth="1"/>
    <col min="15618" max="15618" width="8.796875" style="1" customWidth="1"/>
    <col min="15619" max="15619" width="42.6640625" style="1" customWidth="1"/>
    <col min="15620" max="15620" width="1.73046875" style="1" customWidth="1"/>
    <col min="15621" max="15621" width="10.9296875" style="1" customWidth="1"/>
    <col min="15622" max="15622" width="1.73046875" style="1" customWidth="1"/>
    <col min="15623" max="15623" width="10.9296875" style="1" customWidth="1"/>
    <col min="15624" max="15624" width="1.73046875" style="1" customWidth="1"/>
    <col min="15625" max="15625" width="10.9296875" style="1" customWidth="1"/>
    <col min="15626" max="15627" width="1.73046875" style="1" customWidth="1"/>
    <col min="15628" max="15628" width="10.9296875" style="1" customWidth="1"/>
    <col min="15629" max="15629" width="1.46484375" style="1" customWidth="1"/>
    <col min="15630" max="15630" width="10.9296875" style="1" customWidth="1"/>
    <col min="15631" max="15631" width="1.46484375" style="1" customWidth="1"/>
    <col min="15632" max="15632" width="10.9296875" style="1" customWidth="1"/>
    <col min="15633" max="15633" width="1.46484375" style="1" customWidth="1"/>
    <col min="15634" max="15634" width="10.9296875" style="1" customWidth="1"/>
    <col min="15635" max="15872" width="10.6640625" style="1"/>
    <col min="15873" max="15873" width="0" style="1" hidden="1" customWidth="1"/>
    <col min="15874" max="15874" width="8.796875" style="1" customWidth="1"/>
    <col min="15875" max="15875" width="42.6640625" style="1" customWidth="1"/>
    <col min="15876" max="15876" width="1.73046875" style="1" customWidth="1"/>
    <col min="15877" max="15877" width="10.9296875" style="1" customWidth="1"/>
    <col min="15878" max="15878" width="1.73046875" style="1" customWidth="1"/>
    <col min="15879" max="15879" width="10.9296875" style="1" customWidth="1"/>
    <col min="15880" max="15880" width="1.73046875" style="1" customWidth="1"/>
    <col min="15881" max="15881" width="10.9296875" style="1" customWidth="1"/>
    <col min="15882" max="15883" width="1.73046875" style="1" customWidth="1"/>
    <col min="15884" max="15884" width="10.9296875" style="1" customWidth="1"/>
    <col min="15885" max="15885" width="1.46484375" style="1" customWidth="1"/>
    <col min="15886" max="15886" width="10.9296875" style="1" customWidth="1"/>
    <col min="15887" max="15887" width="1.46484375" style="1" customWidth="1"/>
    <col min="15888" max="15888" width="10.9296875" style="1" customWidth="1"/>
    <col min="15889" max="15889" width="1.46484375" style="1" customWidth="1"/>
    <col min="15890" max="15890" width="10.9296875" style="1" customWidth="1"/>
    <col min="15891" max="16128" width="10.6640625" style="1"/>
    <col min="16129" max="16129" width="0" style="1" hidden="1" customWidth="1"/>
    <col min="16130" max="16130" width="8.796875" style="1" customWidth="1"/>
    <col min="16131" max="16131" width="42.6640625" style="1" customWidth="1"/>
    <col min="16132" max="16132" width="1.73046875" style="1" customWidth="1"/>
    <col min="16133" max="16133" width="10.9296875" style="1" customWidth="1"/>
    <col min="16134" max="16134" width="1.73046875" style="1" customWidth="1"/>
    <col min="16135" max="16135" width="10.9296875" style="1" customWidth="1"/>
    <col min="16136" max="16136" width="1.73046875" style="1" customWidth="1"/>
    <col min="16137" max="16137" width="10.9296875" style="1" customWidth="1"/>
    <col min="16138" max="16139" width="1.73046875" style="1" customWidth="1"/>
    <col min="16140" max="16140" width="10.9296875" style="1" customWidth="1"/>
    <col min="16141" max="16141" width="1.46484375" style="1" customWidth="1"/>
    <col min="16142" max="16142" width="10.9296875" style="1" customWidth="1"/>
    <col min="16143" max="16143" width="1.46484375" style="1" customWidth="1"/>
    <col min="16144" max="16144" width="10.9296875" style="1" customWidth="1"/>
    <col min="16145" max="16145" width="1.46484375" style="1" customWidth="1"/>
    <col min="16146" max="16146" width="10.9296875" style="1" customWidth="1"/>
    <col min="16147" max="16384" width="10.6640625" style="1"/>
  </cols>
  <sheetData>
    <row r="1" spans="1:218" ht="17.649999999999999" x14ac:dyDescent="0.35">
      <c r="A1" s="28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218" ht="17.649999999999999" x14ac:dyDescent="0.35">
      <c r="B2" s="45" t="s">
        <v>116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18" ht="17.649999999999999" x14ac:dyDescent="0.4">
      <c r="B3" s="45"/>
      <c r="C3" s="45"/>
      <c r="D3" s="45"/>
      <c r="E3" s="45"/>
      <c r="F3" s="45"/>
      <c r="G3" s="45"/>
      <c r="H3" s="45"/>
      <c r="I3" s="45"/>
      <c r="J3" s="45"/>
      <c r="K3" s="43"/>
      <c r="L3" s="3"/>
      <c r="M3" s="3"/>
      <c r="N3" s="3"/>
      <c r="O3" s="3"/>
      <c r="P3" s="3"/>
      <c r="Q3" s="3"/>
    </row>
    <row r="4" spans="1:218" ht="17.649999999999999" x14ac:dyDescent="0.4">
      <c r="C4" s="4"/>
      <c r="D4" s="43"/>
      <c r="E4" s="5" t="s">
        <v>2</v>
      </c>
      <c r="L4" s="5" t="s">
        <v>3</v>
      </c>
    </row>
    <row r="5" spans="1:218" ht="17.649999999999999" x14ac:dyDescent="0.4">
      <c r="A5" s="30" t="s">
        <v>20</v>
      </c>
      <c r="B5" s="31" t="s">
        <v>21</v>
      </c>
      <c r="C5" s="32"/>
      <c r="D5" s="43"/>
      <c r="E5" s="5"/>
      <c r="L5" s="7"/>
    </row>
    <row r="6" spans="1:218" x14ac:dyDescent="0.35">
      <c r="A6" s="30" t="s">
        <v>22</v>
      </c>
      <c r="B6" s="31" t="s">
        <v>23</v>
      </c>
      <c r="C6" s="12"/>
      <c r="E6" s="9">
        <v>2018</v>
      </c>
      <c r="G6" s="9">
        <v>2019</v>
      </c>
      <c r="I6" s="9">
        <v>2020</v>
      </c>
      <c r="L6" s="9">
        <v>2020</v>
      </c>
      <c r="N6" s="9">
        <v>2020</v>
      </c>
      <c r="R6" s="9">
        <v>2019</v>
      </c>
    </row>
    <row r="7" spans="1:218" x14ac:dyDescent="0.4">
      <c r="C7" s="15" t="s">
        <v>24</v>
      </c>
      <c r="E7" s="9" t="s">
        <v>4</v>
      </c>
      <c r="G7" s="9" t="s">
        <v>4</v>
      </c>
      <c r="I7" s="9" t="s">
        <v>5</v>
      </c>
      <c r="L7" s="9" t="s">
        <v>5</v>
      </c>
      <c r="N7" s="9" t="s">
        <v>4</v>
      </c>
      <c r="P7" s="7" t="s">
        <v>6</v>
      </c>
      <c r="R7" s="9" t="s">
        <v>4</v>
      </c>
    </row>
    <row r="8" spans="1:218" x14ac:dyDescent="0.35">
      <c r="C8" s="10"/>
      <c r="E8" s="11"/>
      <c r="I8" s="11"/>
      <c r="V8" s="11"/>
      <c r="Z8" s="11"/>
      <c r="AD8" s="11"/>
      <c r="AH8" s="11"/>
      <c r="AL8" s="11"/>
      <c r="AP8" s="11"/>
      <c r="AT8" s="11"/>
      <c r="AX8" s="11"/>
      <c r="BB8" s="11"/>
      <c r="BF8" s="11"/>
      <c r="BJ8" s="11"/>
      <c r="BN8" s="11"/>
      <c r="BR8" s="11"/>
      <c r="BV8" s="11"/>
      <c r="BZ8" s="11"/>
      <c r="CD8" s="11"/>
      <c r="CH8" s="11"/>
      <c r="CL8" s="11"/>
      <c r="CP8" s="11"/>
      <c r="CT8" s="11"/>
      <c r="CX8" s="11"/>
      <c r="DB8" s="11"/>
      <c r="DF8" s="11"/>
      <c r="DJ8" s="11"/>
      <c r="DN8" s="11"/>
      <c r="DR8" s="11"/>
      <c r="DV8" s="11"/>
      <c r="DZ8" s="11"/>
      <c r="ED8" s="11"/>
      <c r="EH8" s="11"/>
      <c r="EL8" s="11"/>
      <c r="EP8" s="11"/>
      <c r="ET8" s="11"/>
      <c r="EX8" s="11"/>
      <c r="FB8" s="11"/>
      <c r="FF8" s="11"/>
      <c r="FJ8" s="11"/>
      <c r="FN8" s="11"/>
      <c r="FR8" s="11"/>
      <c r="FV8" s="11"/>
      <c r="FZ8" s="11"/>
      <c r="GD8" s="11"/>
      <c r="GH8" s="11"/>
      <c r="GL8" s="11"/>
      <c r="GP8" s="11"/>
      <c r="GT8" s="11"/>
      <c r="GX8" s="11"/>
      <c r="HB8" s="11"/>
      <c r="HF8" s="11"/>
      <c r="HJ8" s="11"/>
    </row>
    <row r="9" spans="1:218" ht="13.9" x14ac:dyDescent="0.4">
      <c r="C9" s="16" t="s">
        <v>25</v>
      </c>
      <c r="D9" s="17"/>
      <c r="F9" s="17"/>
      <c r="H9" s="17"/>
      <c r="J9" s="17"/>
      <c r="K9" s="17"/>
    </row>
    <row r="10" spans="1:218" ht="13.9" x14ac:dyDescent="0.4">
      <c r="A10" s="29">
        <v>4</v>
      </c>
      <c r="B10" s="29">
        <v>1020</v>
      </c>
      <c r="C10" s="33" t="s">
        <v>26</v>
      </c>
      <c r="D10" s="13"/>
      <c r="E10" s="13">
        <f>+'[1]CT-CNPNP;RC'!D20</f>
        <v>232959.9</v>
      </c>
      <c r="F10" s="13"/>
      <c r="G10" s="13">
        <f>+'[1]CT-CNPNP;RC'!F20</f>
        <v>239597.13000000003</v>
      </c>
      <c r="H10" s="17"/>
      <c r="I10" s="13">
        <f>+'[1]CT-CNPNP;RC'!H20</f>
        <v>257803</v>
      </c>
      <c r="J10" s="17"/>
      <c r="K10" s="17"/>
      <c r="L10" s="13">
        <f>+'[1]CT-CNPNP;RC'!K20</f>
        <v>107417.91666666666</v>
      </c>
      <c r="N10" s="13">
        <f>+'[1]CT-CNPNP;RC'!M20</f>
        <v>93028.359999999986</v>
      </c>
      <c r="P10" s="13">
        <f>+'[1]CT-CNPNP;RC'!O20</f>
        <v>14389.556666666667</v>
      </c>
      <c r="R10" s="13">
        <f>+'[1]CT-CNPNP;RC'!Q20</f>
        <v>102379</v>
      </c>
    </row>
    <row r="11" spans="1:218" ht="13.9" x14ac:dyDescent="0.4">
      <c r="A11" s="29">
        <v>4</v>
      </c>
      <c r="B11" s="29">
        <v>1021</v>
      </c>
      <c r="C11" s="33" t="s">
        <v>27</v>
      </c>
      <c r="D11" s="13"/>
      <c r="E11" s="13">
        <f>SUM('[1]CT-CNPNP;RC'!D24)</f>
        <v>48.23</v>
      </c>
      <c r="F11" s="13"/>
      <c r="G11" s="13">
        <f>SUM('[1]CT-CNPNP;RC'!F24)</f>
        <v>1000</v>
      </c>
      <c r="H11" s="17"/>
      <c r="I11" s="13">
        <f>SUM('[1]CT-CNPNP;RC'!H24)</f>
        <v>1000</v>
      </c>
      <c r="J11" s="17"/>
      <c r="K11" s="17"/>
      <c r="L11" s="13">
        <f>SUM('[1]CT-CNPNP;RC'!K24)</f>
        <v>416.66666666666663</v>
      </c>
      <c r="N11" s="13">
        <f>SUM('[1]CT-CNPNP;RC'!M24)</f>
        <v>0</v>
      </c>
      <c r="P11" s="13">
        <f>SUM('[1]CT-CNPNP;RC'!O24)</f>
        <v>416.66666666666663</v>
      </c>
      <c r="R11" s="13">
        <f>SUM('[1]CT-CNPNP;RC'!Q24)</f>
        <v>0</v>
      </c>
    </row>
    <row r="12" spans="1:218" ht="13.9" x14ac:dyDescent="0.4">
      <c r="A12" s="29">
        <v>4</v>
      </c>
      <c r="B12" s="29">
        <v>2005</v>
      </c>
      <c r="C12" s="33" t="s">
        <v>28</v>
      </c>
      <c r="D12" s="13"/>
      <c r="E12" s="13">
        <f>+'[1]CT-CNPNP;RC'!D37</f>
        <v>24162.19</v>
      </c>
      <c r="F12" s="13"/>
      <c r="G12" s="13">
        <f>+'[1]CT-CNPNP;RC'!F37</f>
        <v>37408.17</v>
      </c>
      <c r="H12" s="17"/>
      <c r="I12" s="13">
        <f>+'[1]CT-CNPNP;RC'!H37</f>
        <v>46075</v>
      </c>
      <c r="J12" s="17"/>
      <c r="K12" s="17"/>
      <c r="L12" s="13">
        <f>+'[1]CT-CNPNP;RC'!K37</f>
        <v>19197.916666666668</v>
      </c>
      <c r="N12" s="13">
        <f>+'[1]CT-CNPNP;RC'!M37</f>
        <v>6557.5</v>
      </c>
      <c r="P12" s="13">
        <f>+'[1]CT-CNPNP;RC'!O37</f>
        <v>12640.416666666664</v>
      </c>
      <c r="R12" s="13">
        <f>+'[1]CT-CNPNP;RC'!Q37</f>
        <v>9895</v>
      </c>
    </row>
    <row r="13" spans="1:218" ht="13.9" x14ac:dyDescent="0.4">
      <c r="A13" s="29">
        <v>5</v>
      </c>
      <c r="B13" s="29">
        <v>2030</v>
      </c>
      <c r="C13" s="33" t="s">
        <v>29</v>
      </c>
      <c r="D13" s="13"/>
      <c r="E13" s="13">
        <f>+'[1]CT-CNPNP;RC'!D43</f>
        <v>128209.86</v>
      </c>
      <c r="F13" s="13"/>
      <c r="G13" s="13">
        <f>+'[1]CT-CNPNP;RC'!F42+'[1]CT-CNPNP;RC'!F41</f>
        <v>105140.49</v>
      </c>
      <c r="H13" s="17"/>
      <c r="I13" s="13">
        <f>+'[1]CT-CNPNP;RC'!H42+'[1]CT-CNPNP;RC'!H41</f>
        <v>167212</v>
      </c>
      <c r="J13" s="17"/>
      <c r="K13" s="17"/>
      <c r="L13" s="13">
        <f>+'[1]CT-CNPNP;RC'!K42+'[1]CT-CNPNP;RC'!K41</f>
        <v>69671.666666666672</v>
      </c>
      <c r="N13" s="13">
        <f>+'[1]CT-CNPNP;RC'!M42+'[1]CT-CNPNP;RC'!M41</f>
        <v>17520</v>
      </c>
      <c r="P13" s="13">
        <f>+'[1]CT-CNPNP;RC'!O42+'[1]CT-CNPNP;RC'!O41</f>
        <v>52151.666666666672</v>
      </c>
      <c r="R13" s="13">
        <f>+'[1]CT-CNPNP;RC'!Q42+'[1]CT-CNPNP;RC'!Q41</f>
        <v>29889</v>
      </c>
    </row>
    <row r="14" spans="1:218" ht="13.9" x14ac:dyDescent="0.4">
      <c r="B14" s="29">
        <v>1025</v>
      </c>
      <c r="C14" s="33" t="s">
        <v>30</v>
      </c>
      <c r="D14" s="13"/>
      <c r="E14" s="13">
        <f>SUM('[1]CT-CNPNP;RC'!D47)</f>
        <v>0</v>
      </c>
      <c r="F14" s="13"/>
      <c r="G14" s="13">
        <f>SUM('[1]CT-CNPNP;RC'!F47)</f>
        <v>150</v>
      </c>
      <c r="H14" s="17"/>
      <c r="I14" s="13">
        <f>SUM('[1]CT-CNPNP;RC'!H47)</f>
        <v>1900</v>
      </c>
      <c r="J14" s="17"/>
      <c r="K14" s="17"/>
      <c r="L14" s="13">
        <f>SUM('[1]CT-CNPNP;RC'!K47)</f>
        <v>791.66666666666674</v>
      </c>
      <c r="N14" s="13">
        <f>SUM('[1]CT-CNPNP;RC'!M47)</f>
        <v>0</v>
      </c>
      <c r="P14" s="13">
        <f>SUM('[1]CT-CNPNP;RC'!O47)</f>
        <v>791.66666666666674</v>
      </c>
      <c r="R14" s="13">
        <f>SUM('[1]CT-CNPNP;RC'!Q47)</f>
        <v>0</v>
      </c>
    </row>
    <row r="15" spans="1:218" ht="13.9" x14ac:dyDescent="0.4">
      <c r="A15" s="29">
        <v>5</v>
      </c>
      <c r="B15" s="29" t="s">
        <v>31</v>
      </c>
      <c r="C15" s="19" t="s">
        <v>32</v>
      </c>
      <c r="D15" s="13"/>
      <c r="E15" s="13">
        <f>+'[1]CT-CNPNP;RC'!D63</f>
        <v>215719.46000000002</v>
      </c>
      <c r="F15" s="13"/>
      <c r="G15" s="13">
        <f>+'[1]CT-CNPNP;RC'!F63</f>
        <v>201102.1</v>
      </c>
      <c r="H15" s="17"/>
      <c r="I15" s="13">
        <f>+'[1]CT-CNPNP;RC'!H63</f>
        <v>224505</v>
      </c>
      <c r="J15" s="17"/>
      <c r="K15" s="17"/>
      <c r="L15" s="13">
        <f>+'[1]CT-CNPNP;RC'!K63</f>
        <v>93543.75</v>
      </c>
      <c r="M15" s="17"/>
      <c r="N15" s="13">
        <f>+'[1]CT-CNPNP;RC'!M63</f>
        <v>92688.41</v>
      </c>
      <c r="O15" s="17"/>
      <c r="P15" s="13">
        <f>+'[1]CT-CNPNP;RC'!O63</f>
        <v>855.34000000000287</v>
      </c>
      <c r="Q15" s="17"/>
      <c r="R15" s="13">
        <f>+'[1]CT-CNPNP;RC'!Q63</f>
        <v>93947</v>
      </c>
    </row>
    <row r="16" spans="1:218" ht="13.9" x14ac:dyDescent="0.4">
      <c r="A16" s="29">
        <v>5</v>
      </c>
      <c r="C16" s="16" t="s">
        <v>33</v>
      </c>
      <c r="D16" s="17"/>
      <c r="E16" s="34">
        <f>SUM(E10:E15)</f>
        <v>601099.64</v>
      </c>
      <c r="F16" s="13"/>
      <c r="G16" s="34">
        <f>SUM(G10:G15)</f>
        <v>584397.89</v>
      </c>
      <c r="H16" s="17"/>
      <c r="I16" s="34">
        <f>SUM(I10:I15)</f>
        <v>698495</v>
      </c>
      <c r="J16" s="17"/>
      <c r="K16" s="17"/>
      <c r="L16" s="34">
        <f>SUM(L10:L15)</f>
        <v>291039.58333333337</v>
      </c>
      <c r="M16" s="17"/>
      <c r="N16" s="34">
        <f>SUM(N10:N15)</f>
        <v>209794.27</v>
      </c>
      <c r="O16" s="17"/>
      <c r="P16" s="34">
        <f>SUM(P10:P15)</f>
        <v>81245.313333333339</v>
      </c>
      <c r="Q16" s="17"/>
      <c r="R16" s="34">
        <f>SUM(R10:R15)</f>
        <v>236110</v>
      </c>
    </row>
    <row r="17" spans="1:18" ht="13.9" x14ac:dyDescent="0.4">
      <c r="C17" s="16"/>
      <c r="D17" s="17"/>
      <c r="F17" s="13"/>
      <c r="H17" s="17"/>
      <c r="J17" s="17"/>
      <c r="K17" s="17"/>
    </row>
    <row r="18" spans="1:18" ht="13.9" x14ac:dyDescent="0.4">
      <c r="C18" s="18" t="s">
        <v>12</v>
      </c>
      <c r="F18" s="13"/>
      <c r="H18" s="17"/>
      <c r="J18" s="17"/>
      <c r="K18" s="17"/>
      <c r="M18" s="17"/>
      <c r="O18" s="17"/>
      <c r="Q18" s="17"/>
    </row>
    <row r="19" spans="1:18" ht="13.9" x14ac:dyDescent="0.4">
      <c r="A19" s="29">
        <v>6</v>
      </c>
      <c r="B19" s="29">
        <v>2060</v>
      </c>
      <c r="C19" s="1" t="s">
        <v>34</v>
      </c>
      <c r="D19" s="17"/>
      <c r="E19" s="35">
        <f>+'[1]CT-Ministry with Poor'!D11</f>
        <v>6000</v>
      </c>
      <c r="F19" s="17"/>
      <c r="G19" s="35">
        <f>+'[1]CT-Ministry with Poor'!F11</f>
        <v>6000</v>
      </c>
      <c r="H19" s="17"/>
      <c r="I19" s="35">
        <f>+'[1]CT-Ministry with Poor'!H11</f>
        <v>6000</v>
      </c>
      <c r="J19" s="17"/>
      <c r="K19" s="17"/>
      <c r="L19" s="35">
        <f>+'[1]CT-Ministry with Poor'!K11</f>
        <v>2500</v>
      </c>
      <c r="N19" s="35">
        <f>+'[1]CT-Ministry with Poor'!M11</f>
        <v>1666.6</v>
      </c>
      <c r="P19" s="35">
        <f>+'[1]CT-Ministry with Poor'!O11</f>
        <v>833.40000000000009</v>
      </c>
      <c r="R19" s="35">
        <f>+'[1]CT-Ministry with Poor'!Q11</f>
        <v>2500</v>
      </c>
    </row>
    <row r="20" spans="1:18" ht="13.9" x14ac:dyDescent="0.4">
      <c r="A20" s="29">
        <v>6</v>
      </c>
      <c r="B20" s="29">
        <v>4020</v>
      </c>
      <c r="C20" s="1" t="s">
        <v>35</v>
      </c>
      <c r="D20" s="17"/>
      <c r="E20" s="35">
        <f>+'[1]CT-Ministry with Poor'!D15</f>
        <v>198.49</v>
      </c>
      <c r="F20" s="17"/>
      <c r="G20" s="35">
        <f>+'[1]CT-Ministry with Poor'!F15</f>
        <v>366.19</v>
      </c>
      <c r="H20" s="17"/>
      <c r="I20" s="35">
        <f>+'[1]CT-Ministry with Poor'!H15</f>
        <v>900</v>
      </c>
      <c r="J20" s="17"/>
      <c r="K20" s="17"/>
      <c r="L20" s="35">
        <f>+'[1]CT-Ministry with Poor'!K15</f>
        <v>375</v>
      </c>
      <c r="N20" s="35">
        <f>+'[1]CT-Ministry with Poor'!M15</f>
        <v>100</v>
      </c>
      <c r="P20" s="35">
        <f>+'[1]CT-Ministry with Poor'!O15</f>
        <v>275</v>
      </c>
      <c r="R20" s="35">
        <f>+'[1]CT-Ministry with Poor'!Q15</f>
        <v>198</v>
      </c>
    </row>
    <row r="21" spans="1:18" ht="13.9" x14ac:dyDescent="0.4">
      <c r="A21" s="29">
        <v>6</v>
      </c>
      <c r="B21" s="29">
        <v>4010</v>
      </c>
      <c r="C21" s="19" t="s">
        <v>36</v>
      </c>
      <c r="D21" s="17"/>
      <c r="E21" s="35">
        <f>+'[1]CT-Ministry with Poor'!D29</f>
        <v>69077.66</v>
      </c>
      <c r="F21" s="17"/>
      <c r="G21" s="35">
        <f>+'[1]CT-Ministry with Poor'!F29</f>
        <v>76299.679999999993</v>
      </c>
      <c r="H21" s="17"/>
      <c r="I21" s="35">
        <f>+'[1]CT-Ministry with Poor'!H29</f>
        <v>101012</v>
      </c>
      <c r="J21" s="17"/>
      <c r="K21" s="17"/>
      <c r="L21" s="35">
        <f>+'[1]CT-Ministry with Poor'!K29</f>
        <v>42088.333333333336</v>
      </c>
      <c r="N21" s="35">
        <f>+'[1]CT-Ministry with Poor'!M29</f>
        <v>41545</v>
      </c>
      <c r="P21" s="35">
        <f>+'[1]CT-Ministry with Poor'!O29</f>
        <v>543.33333333333667</v>
      </c>
      <c r="R21" s="35">
        <f>+'[1]CT-Ministry with Poor'!Q29</f>
        <v>12758</v>
      </c>
    </row>
    <row r="22" spans="1:18" ht="13.9" x14ac:dyDescent="0.4">
      <c r="A22" s="29">
        <v>6</v>
      </c>
      <c r="B22" s="29">
        <v>4015</v>
      </c>
      <c r="C22" s="19" t="s">
        <v>37</v>
      </c>
      <c r="D22" s="17"/>
      <c r="E22" s="35">
        <f>+'[1]CT-Ministry with Poor'!D33</f>
        <v>2150</v>
      </c>
      <c r="F22" s="17"/>
      <c r="G22" s="35">
        <f>+'[1]CT-Ministry with Poor'!F33</f>
        <v>1650</v>
      </c>
      <c r="H22" s="17"/>
      <c r="I22" s="35">
        <f>+'[1]CT-Ministry with Poor'!H33</f>
        <v>2000</v>
      </c>
      <c r="J22" s="17"/>
      <c r="K22" s="17"/>
      <c r="L22" s="35">
        <f>+'[1]CT-Ministry with Poor'!K33</f>
        <v>833.33333333333326</v>
      </c>
      <c r="N22" s="35">
        <f>+'[1]CT-Ministry with Poor'!M33</f>
        <v>0</v>
      </c>
      <c r="P22" s="35">
        <f>+'[1]CT-Ministry with Poor'!O33</f>
        <v>833.33333333333326</v>
      </c>
      <c r="R22" s="35">
        <f>+'[1]CT-Ministry with Poor'!Q33</f>
        <v>0</v>
      </c>
    </row>
    <row r="23" spans="1:18" ht="13.9" x14ac:dyDescent="0.4">
      <c r="A23" s="29">
        <v>7</v>
      </c>
      <c r="B23" s="29">
        <v>4021</v>
      </c>
      <c r="C23" s="19" t="s">
        <v>38</v>
      </c>
      <c r="D23" s="17"/>
      <c r="E23" s="35">
        <f>+'[1]CT-Ministry with Poor'!D38</f>
        <v>5000</v>
      </c>
      <c r="F23" s="17"/>
      <c r="G23" s="35">
        <f>+'[1]CT-Ministry with Poor'!F38</f>
        <v>5000</v>
      </c>
      <c r="H23" s="17"/>
      <c r="I23" s="35">
        <f>+'[1]CT-Ministry with Poor'!H38</f>
        <v>5000</v>
      </c>
      <c r="J23" s="17"/>
      <c r="K23" s="17"/>
      <c r="L23" s="35">
        <f>+'[1]CT-Ministry with Poor'!K38</f>
        <v>2083.3333333333335</v>
      </c>
      <c r="N23" s="35">
        <f>+'[1]CT-Ministry with Poor'!M38</f>
        <v>2083.33</v>
      </c>
      <c r="P23" s="35">
        <f>+'[1]CT-Ministry with Poor'!O38</f>
        <v>3.3333333335576754E-3</v>
      </c>
      <c r="R23" s="35">
        <f>+'[1]CT-Ministry with Poor'!Q38</f>
        <v>2083</v>
      </c>
    </row>
    <row r="24" spans="1:18" ht="13.9" x14ac:dyDescent="0.4">
      <c r="A24" s="29">
        <v>7</v>
      </c>
      <c r="B24" s="29">
        <v>4022</v>
      </c>
      <c r="C24" s="19" t="s">
        <v>39</v>
      </c>
      <c r="D24" s="17"/>
      <c r="E24" s="35">
        <f>+'[1]CT-Ministry with Poor'!D42</f>
        <v>5000</v>
      </c>
      <c r="F24" s="17"/>
      <c r="G24" s="35">
        <f>+'[1]CT-Ministry with Poor'!F42</f>
        <v>5000</v>
      </c>
      <c r="H24" s="17"/>
      <c r="I24" s="35">
        <f>+'[1]CT-Ministry with Poor'!H42</f>
        <v>5000</v>
      </c>
      <c r="J24" s="17"/>
      <c r="K24" s="17"/>
      <c r="L24" s="35">
        <f>+'[1]CT-Ministry with Poor'!K42</f>
        <v>2083.3333333333335</v>
      </c>
      <c r="M24" s="13"/>
      <c r="N24" s="35">
        <f>+'[1]CT-Ministry with Poor'!M42</f>
        <v>2083.33</v>
      </c>
      <c r="O24" s="13"/>
      <c r="P24" s="35">
        <f>+'[1]CT-Ministry with Poor'!O42</f>
        <v>3.3333333335576754E-3</v>
      </c>
      <c r="Q24" s="13"/>
      <c r="R24" s="35">
        <f>+'[1]CT-Ministry with Poor'!Q42</f>
        <v>2083</v>
      </c>
    </row>
    <row r="25" spans="1:18" ht="13.9" x14ac:dyDescent="0.4">
      <c r="A25" s="29">
        <v>7</v>
      </c>
      <c r="B25" s="29">
        <v>4030</v>
      </c>
      <c r="C25" s="19" t="s">
        <v>40</v>
      </c>
      <c r="D25" s="17"/>
      <c r="E25" s="35">
        <f>+'[1]CT-Ministry with Poor'!D47</f>
        <v>40299</v>
      </c>
      <c r="F25" s="17"/>
      <c r="G25" s="35">
        <f>+'[1]CT-Ministry with Poor'!F47</f>
        <v>34524.22</v>
      </c>
      <c r="H25" s="17"/>
      <c r="I25" s="35">
        <f>+'[1]CT-Ministry with Poor'!H47</f>
        <v>35000</v>
      </c>
      <c r="J25" s="17"/>
      <c r="K25" s="17"/>
      <c r="L25" s="35">
        <f>+'[1]CT-Ministry with Poor'!K47</f>
        <v>14583.333333333332</v>
      </c>
      <c r="M25" s="13"/>
      <c r="N25" s="35">
        <f>+'[1]CT-Ministry with Poor'!M47</f>
        <v>7912</v>
      </c>
      <c r="O25" s="13"/>
      <c r="P25" s="35">
        <f>+'[1]CT-Ministry with Poor'!O47</f>
        <v>6671.3333333333321</v>
      </c>
      <c r="Q25" s="13"/>
      <c r="R25" s="35">
        <f>+'[1]CT-Ministry with Poor'!Q47</f>
        <v>11708</v>
      </c>
    </row>
    <row r="26" spans="1:18" ht="13.9" x14ac:dyDescent="0.4">
      <c r="A26" s="29">
        <v>7</v>
      </c>
      <c r="B26" s="29">
        <v>4030</v>
      </c>
      <c r="C26" s="19" t="s">
        <v>41</v>
      </c>
      <c r="D26" s="17"/>
      <c r="E26" s="35">
        <f>+'[1]CT-Ministry with Poor'!D45</f>
        <v>-10526</v>
      </c>
      <c r="F26" s="17"/>
      <c r="G26" s="35">
        <f>+'[1]CT-Ministry with Poor'!F45</f>
        <v>-9297</v>
      </c>
      <c r="H26" s="17"/>
      <c r="I26" s="35">
        <f>+'[1]CT-Ministry with Poor'!H45</f>
        <v>-10000</v>
      </c>
      <c r="J26" s="17"/>
      <c r="K26" s="17"/>
      <c r="L26" s="35">
        <f>+'[1]CT-Ministry with Poor'!K45</f>
        <v>-4166.666666666667</v>
      </c>
      <c r="M26" s="13"/>
      <c r="N26" s="35">
        <f>+'[1]CT-Ministry with Poor'!M45</f>
        <v>-4252</v>
      </c>
      <c r="O26" s="13"/>
      <c r="P26" s="35">
        <f>+'[1]CT-Ministry with Poor'!O45</f>
        <v>85.33333333333303</v>
      </c>
      <c r="Q26" s="13"/>
      <c r="R26" s="35">
        <f>+'[1]CT-Ministry with Poor'!Q45</f>
        <v>-3945</v>
      </c>
    </row>
    <row r="27" spans="1:18" ht="13.9" x14ac:dyDescent="0.4">
      <c r="A27" s="29">
        <v>7</v>
      </c>
      <c r="B27" s="29">
        <v>4035</v>
      </c>
      <c r="C27" s="19" t="s">
        <v>42</v>
      </c>
      <c r="D27" s="17"/>
      <c r="E27" s="35">
        <f>+'[1]CT-Ministry with Poor'!D51</f>
        <v>1552.65</v>
      </c>
      <c r="F27" s="17"/>
      <c r="G27" s="35">
        <f>+'[1]CT-Ministry with Poor'!F51</f>
        <v>7393.28</v>
      </c>
      <c r="H27" s="17"/>
      <c r="I27" s="35">
        <f>+'[1]CT-Ministry with Poor'!H51</f>
        <v>19000</v>
      </c>
      <c r="J27" s="17"/>
      <c r="K27" s="17"/>
      <c r="L27" s="35">
        <f>+'[1]CT-Ministry with Poor'!K51</f>
        <v>7916.6666666666661</v>
      </c>
      <c r="M27" s="13"/>
      <c r="N27" s="35">
        <f>+'[1]CT-Ministry with Poor'!M51</f>
        <v>4311.3</v>
      </c>
      <c r="O27" s="13"/>
      <c r="P27" s="35">
        <f>+'[1]CT-Ministry with Poor'!O51</f>
        <v>3605.3666666666659</v>
      </c>
      <c r="Q27" s="13"/>
      <c r="R27" s="35">
        <f>+'[1]CT-Ministry with Poor'!Q51</f>
        <v>1599</v>
      </c>
    </row>
    <row r="28" spans="1:18" ht="13.9" x14ac:dyDescent="0.4">
      <c r="A28" s="29">
        <v>7</v>
      </c>
      <c r="B28" s="29">
        <v>4038</v>
      </c>
      <c r="C28" s="19" t="s">
        <v>43</v>
      </c>
      <c r="D28" s="17"/>
      <c r="E28" s="35">
        <f>+'[1]CT-Ministry with Poor'!D55</f>
        <v>0</v>
      </c>
      <c r="F28" s="17"/>
      <c r="G28" s="35">
        <f>+'[1]CT-Ministry with Poor'!F55</f>
        <v>0</v>
      </c>
      <c r="H28" s="17"/>
      <c r="I28" s="35">
        <f>+'[1]CT-Ministry with Poor'!H55</f>
        <v>4000</v>
      </c>
      <c r="J28" s="17"/>
      <c r="K28" s="17"/>
      <c r="L28" s="35">
        <f>+'[1]CT-Ministry with Poor'!K55</f>
        <v>1666.6666666666665</v>
      </c>
      <c r="M28" s="13"/>
      <c r="N28" s="35">
        <f>+'[1]CT-Ministry with Poor'!M55</f>
        <v>0</v>
      </c>
      <c r="O28" s="13"/>
      <c r="P28" s="35">
        <f>+'[1]CT-Ministry with Poor'!O55</f>
        <v>1666.6666666666665</v>
      </c>
      <c r="Q28" s="13"/>
      <c r="R28" s="35">
        <f>+'[1]CT-Ministry with Poor'!Q55</f>
        <v>0</v>
      </c>
    </row>
    <row r="29" spans="1:18" ht="13.9" x14ac:dyDescent="0.4">
      <c r="A29" s="29">
        <v>7</v>
      </c>
      <c r="B29" s="29">
        <v>4039</v>
      </c>
      <c r="C29" s="19" t="s">
        <v>44</v>
      </c>
      <c r="D29" s="17"/>
      <c r="E29" s="35">
        <f>+'[1]CT-Ministry with Poor'!D59</f>
        <v>0</v>
      </c>
      <c r="F29" s="17"/>
      <c r="G29" s="35">
        <f>+'[1]CT-Ministry with Poor'!F59</f>
        <v>0</v>
      </c>
      <c r="H29" s="17"/>
      <c r="I29" s="35">
        <f>+'[1]CT-Ministry with Poor'!H59</f>
        <v>5000</v>
      </c>
      <c r="J29" s="17"/>
      <c r="K29" s="17"/>
      <c r="L29" s="35">
        <f>+'[1]CT-Ministry with Poor'!K59</f>
        <v>2083.3333333333335</v>
      </c>
      <c r="M29" s="13"/>
      <c r="N29" s="35">
        <f>+'[1]CT-Ministry with Poor'!M59</f>
        <v>0</v>
      </c>
      <c r="O29" s="13"/>
      <c r="P29" s="35">
        <f>+'[1]CT-Ministry with Poor'!O59</f>
        <v>2083.3333333333335</v>
      </c>
      <c r="Q29" s="13"/>
      <c r="R29" s="35">
        <f>+'[1]CT-Ministry with Poor'!Q59</f>
        <v>0</v>
      </c>
    </row>
    <row r="30" spans="1:18" ht="13.9" x14ac:dyDescent="0.4">
      <c r="B30" s="29">
        <v>4040</v>
      </c>
      <c r="C30" s="19" t="s">
        <v>45</v>
      </c>
      <c r="D30" s="17"/>
      <c r="E30" s="35">
        <f>+'[1]CT-Ministry with Poor'!D63</f>
        <v>0</v>
      </c>
      <c r="F30" s="17"/>
      <c r="G30" s="35">
        <f>+'[1]CT-Ministry with Poor'!F63</f>
        <v>0</v>
      </c>
      <c r="H30" s="17"/>
      <c r="I30" s="35">
        <f>+'[1]CT-Ministry with Poor'!H63</f>
        <v>1000</v>
      </c>
      <c r="J30" s="17"/>
      <c r="K30" s="17"/>
      <c r="L30" s="35">
        <f>+'[1]CT-Ministry with Poor'!K63</f>
        <v>416.66666666666663</v>
      </c>
      <c r="M30" s="13"/>
      <c r="N30" s="35">
        <f>+'[1]CT-Ministry with Poor'!M63</f>
        <v>0</v>
      </c>
      <c r="O30" s="13"/>
      <c r="P30" s="35">
        <f>+'[1]CT-Ministry with Poor'!O63</f>
        <v>416.66666666666663</v>
      </c>
      <c r="Q30" s="13"/>
      <c r="R30" s="35">
        <f>+'[1]CT-Ministry with Poor'!Q63</f>
        <v>0</v>
      </c>
    </row>
    <row r="31" spans="1:18" ht="13.9" x14ac:dyDescent="0.4">
      <c r="A31" s="29">
        <v>7</v>
      </c>
      <c r="B31" s="29">
        <v>4052</v>
      </c>
      <c r="C31" s="19" t="s">
        <v>46</v>
      </c>
      <c r="D31" s="17"/>
      <c r="E31" s="35">
        <f>+'[1]CT-Ministry with Poor'!D67</f>
        <v>4000</v>
      </c>
      <c r="F31" s="17"/>
      <c r="G31" s="35">
        <f>+'[1]CT-Ministry with Poor'!F67</f>
        <v>4000</v>
      </c>
      <c r="H31" s="17"/>
      <c r="I31" s="35">
        <f>+'[1]CT-Ministry with Poor'!H67</f>
        <v>7500</v>
      </c>
      <c r="J31" s="17"/>
      <c r="K31" s="17"/>
      <c r="L31" s="35">
        <f>+'[1]CT-Ministry with Poor'!K67</f>
        <v>3125</v>
      </c>
      <c r="M31" s="13"/>
      <c r="N31" s="35">
        <f>+'[1]CT-Ministry with Poor'!M67</f>
        <v>3125</v>
      </c>
      <c r="O31" s="13"/>
      <c r="P31" s="35">
        <f>+'[1]CT-Ministry with Poor'!O67</f>
        <v>0</v>
      </c>
      <c r="Q31" s="13"/>
      <c r="R31" s="35">
        <f>+'[1]CT-Ministry with Poor'!Q67</f>
        <v>1667</v>
      </c>
    </row>
    <row r="32" spans="1:18" ht="13.9" x14ac:dyDescent="0.4">
      <c r="A32" s="29">
        <v>7</v>
      </c>
      <c r="B32" s="29">
        <v>4053</v>
      </c>
      <c r="C32" s="19" t="s">
        <v>47</v>
      </c>
      <c r="D32" s="17"/>
      <c r="E32" s="35">
        <f>+'[1]CT-Ministry with Poor'!D71</f>
        <v>500</v>
      </c>
      <c r="F32" s="17"/>
      <c r="G32" s="35">
        <f>+'[1]CT-Ministry with Poor'!F71</f>
        <v>500</v>
      </c>
      <c r="H32" s="17"/>
      <c r="I32" s="35">
        <f>+'[1]CT-Ministry with Poor'!H71</f>
        <v>500</v>
      </c>
      <c r="J32" s="17"/>
      <c r="K32" s="17"/>
      <c r="L32" s="35">
        <f>+'[1]CT-Ministry with Poor'!K71</f>
        <v>208.33333333333331</v>
      </c>
      <c r="M32" s="13"/>
      <c r="N32" s="35">
        <f>+'[1]CT-Ministry with Poor'!M71</f>
        <v>208.33</v>
      </c>
      <c r="O32" s="13"/>
      <c r="P32" s="35">
        <f>+'[1]CT-Ministry with Poor'!O71</f>
        <v>3.33333333330188E-3</v>
      </c>
      <c r="Q32" s="13"/>
      <c r="R32" s="35">
        <f>+'[1]CT-Ministry with Poor'!Q71</f>
        <v>208</v>
      </c>
    </row>
    <row r="33" spans="1:18" ht="13.9" x14ac:dyDescent="0.4">
      <c r="A33" s="29">
        <v>7</v>
      </c>
      <c r="B33" s="29"/>
      <c r="C33" s="11" t="s">
        <v>33</v>
      </c>
      <c r="D33" s="17"/>
      <c r="E33" s="36">
        <f>SUM(E19:E32)</f>
        <v>123251.8</v>
      </c>
      <c r="F33" s="17"/>
      <c r="G33" s="36">
        <f>SUM(G19:G32)</f>
        <v>131436.37</v>
      </c>
      <c r="H33" s="17"/>
      <c r="I33" s="36">
        <f>SUM(I19:I32)</f>
        <v>181912</v>
      </c>
      <c r="J33" s="17"/>
      <c r="K33" s="17"/>
      <c r="L33" s="36">
        <f>SUM(L19:L32)</f>
        <v>75796.666666666672</v>
      </c>
      <c r="M33" s="13"/>
      <c r="N33" s="36">
        <f>SUM(N19:N32)</f>
        <v>58782.890000000007</v>
      </c>
      <c r="O33" s="13"/>
      <c r="P33" s="36">
        <f>SUM(P19:P32)</f>
        <v>17013.776666666668</v>
      </c>
      <c r="Q33" s="13"/>
      <c r="R33" s="36">
        <f>SUM(R19:R32)</f>
        <v>30859</v>
      </c>
    </row>
    <row r="34" spans="1:18" ht="13.9" x14ac:dyDescent="0.4">
      <c r="B34" s="29"/>
      <c r="C34" s="19"/>
      <c r="D34" s="17"/>
      <c r="F34" s="17"/>
      <c r="H34" s="17"/>
      <c r="J34" s="17"/>
      <c r="K34" s="17"/>
      <c r="M34" s="13"/>
      <c r="O34" s="13"/>
      <c r="Q34" s="13"/>
    </row>
    <row r="35" spans="1:18" ht="13.9" x14ac:dyDescent="0.4">
      <c r="C35" s="16" t="s">
        <v>13</v>
      </c>
      <c r="D35" s="17"/>
      <c r="F35" s="17"/>
      <c r="H35" s="17"/>
      <c r="J35" s="17"/>
      <c r="K35" s="17"/>
      <c r="M35" s="13"/>
      <c r="O35" s="13"/>
      <c r="Q35" s="13"/>
    </row>
    <row r="36" spans="1:18" ht="13.9" x14ac:dyDescent="0.4">
      <c r="A36" s="29">
        <v>8</v>
      </c>
      <c r="B36" s="29">
        <v>4033</v>
      </c>
      <c r="C36" s="19" t="s">
        <v>48</v>
      </c>
      <c r="D36" s="17"/>
      <c r="E36" s="35">
        <f>+'[1]CT-Global Health'!D10</f>
        <v>6584.99</v>
      </c>
      <c r="F36" s="17"/>
      <c r="G36" s="35">
        <f>+'[1]CT-Global Health'!F10</f>
        <v>7636.9</v>
      </c>
      <c r="H36" s="17"/>
      <c r="I36" s="35">
        <f>+'[1]CT-Global Health'!H10</f>
        <v>13160</v>
      </c>
      <c r="J36" s="17"/>
      <c r="K36" s="17"/>
      <c r="L36" s="35">
        <f>+'[1]CT-Global Health'!K10</f>
        <v>5483.3333333333339</v>
      </c>
      <c r="M36" s="13"/>
      <c r="N36" s="35">
        <f>+'[1]CT-Global Health'!M10</f>
        <v>1265.48</v>
      </c>
      <c r="O36" s="13"/>
      <c r="P36" s="35">
        <f>+'[1]CT-Global Health'!O10</f>
        <v>4217.8533333333344</v>
      </c>
      <c r="Q36" s="13"/>
      <c r="R36" s="35">
        <f>+'[1]CT-Global Health'!Q10</f>
        <v>3859</v>
      </c>
    </row>
    <row r="37" spans="1:18" ht="13.9" x14ac:dyDescent="0.4">
      <c r="A37" s="29">
        <v>8</v>
      </c>
      <c r="B37" s="29">
        <v>4034</v>
      </c>
      <c r="C37" s="19" t="s">
        <v>49</v>
      </c>
      <c r="D37" s="17"/>
      <c r="E37" s="35">
        <f>SUM('[1]CT-Global Health'!D14)</f>
        <v>150</v>
      </c>
      <c r="F37" s="17"/>
      <c r="G37" s="35">
        <f>SUM('[1]CT-Global Health'!F14)</f>
        <v>150</v>
      </c>
      <c r="H37" s="17"/>
      <c r="I37" s="35">
        <f>SUM('[1]CT-Global Health'!H14)</f>
        <v>1500</v>
      </c>
      <c r="J37" s="17"/>
      <c r="K37" s="17"/>
      <c r="L37" s="35">
        <f>SUM('[1]CT-Global Health'!K14)</f>
        <v>625</v>
      </c>
      <c r="M37" s="13"/>
      <c r="N37" s="35">
        <f>SUM('[1]CT-Global Health'!M14)</f>
        <v>0</v>
      </c>
      <c r="O37" s="13"/>
      <c r="P37" s="35">
        <f>SUM('[1]CT-Global Health'!O14)</f>
        <v>625</v>
      </c>
      <c r="Q37" s="13"/>
      <c r="R37" s="35">
        <f>SUM('[1]CT-Global Health'!Q14)</f>
        <v>0</v>
      </c>
    </row>
    <row r="38" spans="1:18" ht="13.9" x14ac:dyDescent="0.4">
      <c r="B38" s="29">
        <v>4036</v>
      </c>
      <c r="C38" s="19" t="s">
        <v>50</v>
      </c>
      <c r="D38" s="17"/>
      <c r="E38" s="35">
        <f>SUM('[1]CT-Global Health'!D18)</f>
        <v>0</v>
      </c>
      <c r="F38" s="17"/>
      <c r="G38" s="35">
        <f>SUM('[1]CT-Global Health'!F18)</f>
        <v>0</v>
      </c>
      <c r="H38" s="17"/>
      <c r="I38" s="35">
        <f>SUM('[1]CT-Global Health'!H18)</f>
        <v>2000</v>
      </c>
      <c r="J38" s="17"/>
      <c r="K38" s="17"/>
      <c r="L38" s="35">
        <f>SUM('[1]CT-Global Health'!K18)</f>
        <v>833.33333333333326</v>
      </c>
      <c r="M38" s="13"/>
      <c r="N38" s="35">
        <f>SUM('[1]CT-Global Health'!M18)</f>
        <v>0</v>
      </c>
      <c r="O38" s="13"/>
      <c r="P38" s="35">
        <f>SUM('[1]CT-Global Health'!O18)</f>
        <v>833.33333333333326</v>
      </c>
      <c r="Q38" s="13"/>
      <c r="R38" s="35">
        <f>SUM('[1]CT-Global Health'!Q18)</f>
        <v>0</v>
      </c>
    </row>
    <row r="39" spans="1:18" ht="13.9" x14ac:dyDescent="0.4">
      <c r="A39" s="29">
        <v>8</v>
      </c>
      <c r="B39" s="29"/>
      <c r="C39" s="11" t="s">
        <v>33</v>
      </c>
      <c r="D39" s="17"/>
      <c r="E39" s="36">
        <f>SUM(E36:E38)</f>
        <v>6734.99</v>
      </c>
      <c r="F39" s="17"/>
      <c r="G39" s="36">
        <f>SUM(G36:G38)</f>
        <v>7786.9</v>
      </c>
      <c r="H39" s="17"/>
      <c r="I39" s="36">
        <f>SUM(I36:I38)</f>
        <v>16660</v>
      </c>
      <c r="J39" s="17"/>
      <c r="K39" s="17"/>
      <c r="L39" s="36">
        <f>SUM(L36:L38)</f>
        <v>6941.666666666667</v>
      </c>
      <c r="M39" s="13"/>
      <c r="N39" s="36">
        <f>SUM(N36:N38)</f>
        <v>1265.48</v>
      </c>
      <c r="O39" s="13"/>
      <c r="P39" s="36">
        <f>SUM(P36:P38)</f>
        <v>5676.1866666666674</v>
      </c>
      <c r="Q39" s="13"/>
      <c r="R39" s="36">
        <f>SUM(R36:R38)</f>
        <v>3859</v>
      </c>
    </row>
    <row r="40" spans="1:18" x14ac:dyDescent="0.4">
      <c r="C40" s="22"/>
      <c r="D40" s="17"/>
      <c r="F40" s="17"/>
      <c r="H40" s="17"/>
      <c r="J40" s="17"/>
      <c r="K40" s="17"/>
      <c r="M40" s="13"/>
      <c r="O40" s="13"/>
      <c r="Q40" s="13"/>
    </row>
    <row r="41" spans="1:18" ht="13.9" x14ac:dyDescent="0.4">
      <c r="C41" s="18" t="s">
        <v>14</v>
      </c>
      <c r="D41" s="17"/>
      <c r="F41" s="20"/>
      <c r="H41" s="20"/>
      <c r="J41" s="20"/>
      <c r="K41" s="20"/>
      <c r="M41" s="13"/>
      <c r="O41" s="13"/>
      <c r="Q41" s="13"/>
    </row>
    <row r="42" spans="1:18" ht="13.9" x14ac:dyDescent="0.4">
      <c r="A42" s="29">
        <v>9</v>
      </c>
      <c r="B42" s="29">
        <v>3001</v>
      </c>
      <c r="C42" s="19" t="s">
        <v>51</v>
      </c>
      <c r="D42" s="13"/>
      <c r="E42" s="37">
        <f>+'[1]CT-DPL'!D11</f>
        <v>237000</v>
      </c>
      <c r="F42" s="17"/>
      <c r="G42" s="37">
        <f>+'[1]CT-DPL'!F11</f>
        <v>237000</v>
      </c>
      <c r="H42" s="17"/>
      <c r="I42" s="35">
        <f>+'[1]CT-DPL'!H11</f>
        <v>237000</v>
      </c>
      <c r="J42" s="17"/>
      <c r="K42" s="17"/>
      <c r="L42" s="35">
        <f>+'[1]CT-DPL'!K11</f>
        <v>98750</v>
      </c>
      <c r="M42" s="13"/>
      <c r="N42" s="35">
        <f>+'[1]CT-DPL'!M11</f>
        <v>98750</v>
      </c>
      <c r="O42" s="35"/>
      <c r="P42" s="35">
        <f>+'[1]CT-DPL'!O11</f>
        <v>0</v>
      </c>
      <c r="Q42" s="35"/>
      <c r="R42" s="35">
        <f>+'[1]CT-DPL'!Q11</f>
        <v>98750</v>
      </c>
    </row>
    <row r="43" spans="1:18" ht="13.5" x14ac:dyDescent="0.35">
      <c r="A43" s="29">
        <v>9</v>
      </c>
      <c r="B43" s="29">
        <v>3005</v>
      </c>
      <c r="C43" s="19" t="s">
        <v>52</v>
      </c>
      <c r="D43" s="13"/>
      <c r="E43" s="35">
        <f>+'[1]CT-DPL'!D15</f>
        <v>0</v>
      </c>
      <c r="F43" s="13"/>
      <c r="G43" s="35">
        <f>+'[1]CT-DPL'!F15</f>
        <v>0</v>
      </c>
      <c r="H43" s="13"/>
      <c r="I43" s="35">
        <f>+'[1]CT-DPL'!H15</f>
        <v>500</v>
      </c>
      <c r="J43" s="13"/>
      <c r="K43" s="13"/>
      <c r="L43" s="35">
        <f>+'[1]CT-DPL'!K15</f>
        <v>208.33333333333331</v>
      </c>
      <c r="M43" s="13"/>
      <c r="N43" s="35">
        <f>+'[1]CT-DPL'!M15</f>
        <v>0</v>
      </c>
      <c r="O43" s="13"/>
      <c r="P43" s="35">
        <f>+'[1]CT-DPL'!O15</f>
        <v>208.33333333333331</v>
      </c>
      <c r="Q43" s="13"/>
      <c r="R43" s="35">
        <f>+'[1]CT-DPL'!Q15</f>
        <v>0</v>
      </c>
    </row>
    <row r="44" spans="1:18" ht="13.5" x14ac:dyDescent="0.35">
      <c r="A44" s="29">
        <v>9</v>
      </c>
      <c r="B44" s="29">
        <v>3040</v>
      </c>
      <c r="C44" s="19" t="s">
        <v>53</v>
      </c>
      <c r="D44" s="13"/>
      <c r="E44" s="35">
        <f>+'[1]CT-DPL'!D19</f>
        <v>0</v>
      </c>
      <c r="F44" s="13"/>
      <c r="G44" s="35">
        <f>+'[1]CT-DPL'!F19</f>
        <v>198.6</v>
      </c>
      <c r="H44" s="13"/>
      <c r="I44" s="35">
        <f>+'[1]CT-DPL'!H19</f>
        <v>3500</v>
      </c>
      <c r="J44" s="13"/>
      <c r="K44" s="13"/>
      <c r="L44" s="35">
        <f>+'[1]CT-DPL'!K19</f>
        <v>1458.3333333333335</v>
      </c>
      <c r="M44" s="13"/>
      <c r="N44" s="35">
        <f>+'[1]CT-DPL'!M19</f>
        <v>0</v>
      </c>
      <c r="O44" s="13"/>
      <c r="P44" s="35">
        <f>+'[1]CT-DPL'!O19</f>
        <v>1458.3333333333335</v>
      </c>
      <c r="Q44" s="13"/>
      <c r="R44" s="35">
        <f>+'[1]CT-DPL'!Q19</f>
        <v>0</v>
      </c>
    </row>
    <row r="45" spans="1:18" ht="13.5" x14ac:dyDescent="0.35">
      <c r="A45" s="29">
        <v>9</v>
      </c>
      <c r="B45" s="29">
        <v>3050</v>
      </c>
      <c r="C45" s="19" t="s">
        <v>54</v>
      </c>
      <c r="D45" s="13"/>
      <c r="E45" s="35">
        <f>+'[1]CT-DPL'!D22</f>
        <v>1505.4</v>
      </c>
      <c r="F45" s="13"/>
      <c r="G45" s="35">
        <f>+'[1]CT-DPL'!F22</f>
        <v>466.81</v>
      </c>
      <c r="H45" s="13"/>
      <c r="I45" s="35">
        <f>+'[1]CT-DPL'!H22</f>
        <v>1500</v>
      </c>
      <c r="J45" s="13"/>
      <c r="K45" s="13"/>
      <c r="L45" s="35">
        <f>+'[1]CT-DPL'!K22</f>
        <v>625</v>
      </c>
      <c r="M45" s="13"/>
      <c r="N45" s="35">
        <f>+'[1]CT-DPL'!M22</f>
        <v>0</v>
      </c>
      <c r="O45" s="13"/>
      <c r="P45" s="35">
        <f>+'[1]CT-DPL'!O22</f>
        <v>625</v>
      </c>
      <c r="Q45" s="13"/>
      <c r="R45" s="35">
        <f>+'[1]CT-DPL'!Q22</f>
        <v>0</v>
      </c>
    </row>
    <row r="46" spans="1:18" ht="13.5" x14ac:dyDescent="0.35">
      <c r="A46" s="29">
        <v>9</v>
      </c>
      <c r="B46" s="29">
        <v>3060</v>
      </c>
      <c r="C46" s="19" t="s">
        <v>55</v>
      </c>
      <c r="D46" s="13"/>
      <c r="E46" s="35">
        <f>+'[1]CT-DPL'!D37</f>
        <v>44522.93</v>
      </c>
      <c r="F46" s="35"/>
      <c r="G46" s="35">
        <f>+'[1]CT-DPL'!F37</f>
        <v>85261.200000000012</v>
      </c>
      <c r="H46" s="35"/>
      <c r="I46" s="35">
        <f>+'[1]CT-DPL'!H37</f>
        <v>94869</v>
      </c>
      <c r="J46" s="35"/>
      <c r="K46" s="35"/>
      <c r="L46" s="35">
        <f>+'[1]CT-DPL'!K37</f>
        <v>39528.75</v>
      </c>
      <c r="M46" s="13"/>
      <c r="N46" s="35">
        <f>+'[1]CT-DPL'!M37</f>
        <v>34649.74</v>
      </c>
      <c r="O46" s="13"/>
      <c r="P46" s="35">
        <f>+'[1]CT-DPL'!O37</f>
        <v>4879.010000000002</v>
      </c>
      <c r="Q46" s="13"/>
      <c r="R46" s="35">
        <f>+'[1]CT-DPL'!Q37</f>
        <v>24660</v>
      </c>
    </row>
    <row r="47" spans="1:18" ht="13.5" x14ac:dyDescent="0.35">
      <c r="B47" s="29">
        <v>4037</v>
      </c>
      <c r="C47" s="19" t="s">
        <v>56</v>
      </c>
      <c r="D47" s="13"/>
      <c r="E47" s="35">
        <f>SUM('[1]CT-DPL'!D40)</f>
        <v>0</v>
      </c>
      <c r="F47" s="13"/>
      <c r="G47" s="35">
        <f>SUM('[1]CT-DPL'!F40)</f>
        <v>0</v>
      </c>
      <c r="H47" s="13"/>
      <c r="I47" s="35">
        <f>SUM('[1]CT-DPL'!H40)</f>
        <v>5500</v>
      </c>
      <c r="J47" s="13"/>
      <c r="K47" s="13"/>
      <c r="L47" s="35">
        <f>SUM('[1]CT-DPL'!K40)</f>
        <v>2291.6666666666665</v>
      </c>
      <c r="M47" s="13"/>
      <c r="N47" s="35">
        <f>SUM('[1]CT-DPL'!M40)</f>
        <v>0</v>
      </c>
      <c r="O47" s="13"/>
      <c r="P47" s="35">
        <f>SUM('[1]CT-DPL'!O40)</f>
        <v>0</v>
      </c>
      <c r="Q47" s="13"/>
      <c r="R47" s="35">
        <f>SUM('[1]CT-DPL'!Q40)</f>
        <v>0</v>
      </c>
    </row>
    <row r="48" spans="1:18" ht="13.5" x14ac:dyDescent="0.35">
      <c r="B48" s="29">
        <v>4041</v>
      </c>
      <c r="C48" s="19" t="s">
        <v>57</v>
      </c>
      <c r="D48" s="13"/>
      <c r="E48" s="35">
        <f>SUM('[1]CT-DPL'!D44)</f>
        <v>0</v>
      </c>
      <c r="F48" s="13"/>
      <c r="G48" s="35">
        <f>SUM('[1]CT-DPL'!F44)</f>
        <v>0</v>
      </c>
      <c r="H48" s="13"/>
      <c r="I48" s="35">
        <f>SUM('[1]CT-DPL'!H44)</f>
        <v>1500</v>
      </c>
      <c r="J48" s="13"/>
      <c r="K48" s="13"/>
      <c r="L48" s="35">
        <f>SUM('[1]CT-DPL'!K44)</f>
        <v>625</v>
      </c>
      <c r="M48" s="13"/>
      <c r="N48" s="35">
        <f>SUM('[1]CT-DPL'!M44)</f>
        <v>0</v>
      </c>
      <c r="O48" s="13"/>
      <c r="P48" s="35">
        <f>SUM('[1]CT-DPL'!O44)</f>
        <v>0</v>
      </c>
      <c r="Q48" s="13"/>
      <c r="R48" s="35">
        <f>SUM('[1]CT-DPL'!Q44)</f>
        <v>0</v>
      </c>
    </row>
    <row r="49" spans="1:18" ht="13.5" x14ac:dyDescent="0.35">
      <c r="A49" s="29">
        <v>9</v>
      </c>
      <c r="B49" s="29">
        <v>4042</v>
      </c>
      <c r="C49" s="19" t="s">
        <v>58</v>
      </c>
      <c r="D49" s="13"/>
      <c r="E49" s="35">
        <f>SUM('[1]CT-DPL'!D48)</f>
        <v>0</v>
      </c>
      <c r="F49" s="13"/>
      <c r="G49" s="35">
        <f>SUM('[1]CT-DPL'!F48)</f>
        <v>0</v>
      </c>
      <c r="H49" s="13"/>
      <c r="I49" s="35">
        <f>SUM('[1]CT-DPL'!H48)</f>
        <v>1500</v>
      </c>
      <c r="J49" s="13"/>
      <c r="K49" s="13"/>
      <c r="L49" s="35">
        <f>SUM('[1]CT-DPL'!K48)</f>
        <v>625</v>
      </c>
      <c r="M49" s="13"/>
      <c r="N49" s="35">
        <f>SUM('[1]CT-DPL'!M48)</f>
        <v>0</v>
      </c>
      <c r="O49" s="13"/>
      <c r="P49" s="35">
        <f>SUM('[1]CT-DPL'!O48)</f>
        <v>0</v>
      </c>
      <c r="Q49" s="13"/>
      <c r="R49" s="35">
        <f>SUM('[1]CT-DPL'!Q48)</f>
        <v>0</v>
      </c>
    </row>
    <row r="50" spans="1:18" ht="13.5" x14ac:dyDescent="0.35">
      <c r="A50" s="29">
        <v>9</v>
      </c>
      <c r="B50" s="29">
        <v>5020</v>
      </c>
      <c r="C50" s="19" t="s">
        <v>59</v>
      </c>
      <c r="D50" s="13"/>
      <c r="E50" s="35">
        <f>+'[1]CT-DPL'!D54</f>
        <v>218.80999999999995</v>
      </c>
      <c r="F50" s="35"/>
      <c r="G50" s="35">
        <f>+'[1]CT-DPL'!F54</f>
        <v>2820.46</v>
      </c>
      <c r="H50" s="35"/>
      <c r="I50" s="35">
        <f>+'[1]CT-DPL'!H54</f>
        <v>6000</v>
      </c>
      <c r="J50" s="35"/>
      <c r="K50" s="35"/>
      <c r="L50" s="35">
        <f>+'[1]CT-DPL'!K54</f>
        <v>2500</v>
      </c>
      <c r="M50" s="13"/>
      <c r="N50" s="35">
        <f>+'[1]CT-DPL'!M54</f>
        <v>1116</v>
      </c>
      <c r="O50" s="13"/>
      <c r="P50" s="35">
        <f>+'[1]CT-DPL'!O54</f>
        <v>1383.9999999999998</v>
      </c>
      <c r="Q50" s="13"/>
      <c r="R50" s="35">
        <f>+'[1]CT-DPL'!Q54</f>
        <v>2289</v>
      </c>
    </row>
    <row r="51" spans="1:18" ht="13.5" x14ac:dyDescent="0.35">
      <c r="A51" s="29">
        <v>10</v>
      </c>
      <c r="B51" s="29">
        <v>5030</v>
      </c>
      <c r="C51" s="19" t="s">
        <v>60</v>
      </c>
      <c r="D51" s="13"/>
      <c r="E51" s="35">
        <f>+'[1]CT-DPL'!D63</f>
        <v>25974.829999999998</v>
      </c>
      <c r="F51" s="35"/>
      <c r="G51" s="35">
        <f>+'[1]CT-DPL'!F63</f>
        <v>28155.940000000002</v>
      </c>
      <c r="H51" s="35"/>
      <c r="I51" s="35">
        <f>+'[1]CT-DPL'!H63</f>
        <v>34750</v>
      </c>
      <c r="J51" s="35"/>
      <c r="K51" s="35"/>
      <c r="L51" s="35">
        <f>+'[1]CT-DPL'!K63</f>
        <v>14479.166666666666</v>
      </c>
      <c r="M51" s="35"/>
      <c r="N51" s="35">
        <f>+'[1]CT-DPL'!M63</f>
        <v>10265.09</v>
      </c>
      <c r="O51" s="35"/>
      <c r="P51" s="35">
        <f>+'[1]CT-DPL'!O63</f>
        <v>4214.0766666666659</v>
      </c>
      <c r="Q51" s="35"/>
      <c r="R51" s="35">
        <f>+'[1]CT-DPL'!Q63</f>
        <v>14537</v>
      </c>
    </row>
    <row r="52" spans="1:18" ht="13.5" x14ac:dyDescent="0.35">
      <c r="A52" s="29">
        <v>10</v>
      </c>
      <c r="B52" s="29">
        <v>5032</v>
      </c>
      <c r="C52" s="1" t="s">
        <v>61</v>
      </c>
      <c r="D52" s="13"/>
      <c r="E52" s="35">
        <f>+'[1]CT-DPL'!D68</f>
        <v>16400.54</v>
      </c>
      <c r="F52" s="35"/>
      <c r="G52" s="35">
        <f>+'[1]CT-DPL'!F68</f>
        <v>22548.37</v>
      </c>
      <c r="H52" s="35"/>
      <c r="I52" s="35">
        <f>+'[1]CT-DPL'!H68</f>
        <v>16000</v>
      </c>
      <c r="J52" s="35"/>
      <c r="K52" s="35"/>
      <c r="L52" s="35">
        <f>+'[1]CT-DPL'!K68</f>
        <v>6666.666666666667</v>
      </c>
      <c r="M52" s="35"/>
      <c r="N52" s="35">
        <f>+'[1]CT-DPL'!M68</f>
        <v>13550</v>
      </c>
      <c r="O52" s="35"/>
      <c r="P52" s="35">
        <f>+'[1]CT-DPL'!O68</f>
        <v>-6883.333333333333</v>
      </c>
      <c r="Q52" s="35"/>
      <c r="R52" s="35">
        <f>+'[1]CT-DPL'!Q68</f>
        <v>7624</v>
      </c>
    </row>
    <row r="53" spans="1:18" ht="13.9" x14ac:dyDescent="0.35">
      <c r="A53" s="29">
        <v>10</v>
      </c>
      <c r="B53" s="29">
        <v>5034</v>
      </c>
      <c r="C53" s="19" t="s">
        <v>62</v>
      </c>
      <c r="D53" s="11"/>
      <c r="E53" s="35">
        <f>+'[1]CT-DPL'!D77</f>
        <v>77590.149999999994</v>
      </c>
      <c r="F53" s="35"/>
      <c r="G53" s="35">
        <f>+'[1]CT-DPL'!F77</f>
        <v>79986.3</v>
      </c>
      <c r="H53" s="35"/>
      <c r="I53" s="35">
        <f>+'[1]CT-DPL'!H77</f>
        <v>91300</v>
      </c>
      <c r="J53" s="35"/>
      <c r="K53" s="35"/>
      <c r="L53" s="35">
        <f>+'[1]CT-DPL'!K77</f>
        <v>38041.666666666664</v>
      </c>
      <c r="M53" s="35"/>
      <c r="N53" s="35">
        <f>+'[1]CT-DPL'!M77</f>
        <v>28935</v>
      </c>
      <c r="O53" s="35"/>
      <c r="P53" s="35">
        <f>+'[1]CT-DPL'!O77</f>
        <v>9106.6666666666661</v>
      </c>
      <c r="Q53" s="35"/>
      <c r="R53" s="35">
        <f>+'[1]CT-DPL'!Q77</f>
        <v>32048</v>
      </c>
    </row>
    <row r="54" spans="1:18" ht="13.9" x14ac:dyDescent="0.35">
      <c r="A54" s="29">
        <v>11</v>
      </c>
      <c r="B54" s="29">
        <v>5034</v>
      </c>
      <c r="C54" s="19" t="s">
        <v>63</v>
      </c>
      <c r="D54" s="11"/>
      <c r="E54" s="35">
        <f>+'[1]CT-DPL'!D82</f>
        <v>-100243.29</v>
      </c>
      <c r="F54" s="35"/>
      <c r="G54" s="35">
        <f>+'[1]CT-DPL'!F82</f>
        <v>-83662.77</v>
      </c>
      <c r="H54" s="35"/>
      <c r="I54" s="35">
        <f>+'[1]CT-DPL'!H82</f>
        <v>-104312</v>
      </c>
      <c r="J54" s="35"/>
      <c r="K54" s="35"/>
      <c r="L54" s="35">
        <f>+'[1]CT-DPL'!K82</f>
        <v>-43463.333333333336</v>
      </c>
      <c r="M54" s="35"/>
      <c r="N54" s="35">
        <f>+'[1]CT-DPL'!M82</f>
        <v>-27646.333333333332</v>
      </c>
      <c r="O54" s="35"/>
      <c r="P54" s="35">
        <f>+'[1]CT-DPL'!O82</f>
        <v>-15817</v>
      </c>
      <c r="Q54" s="35"/>
      <c r="R54" s="35">
        <f>+'[1]CT-DPL'!Q82</f>
        <v>-31158</v>
      </c>
    </row>
    <row r="55" spans="1:18" ht="13.9" x14ac:dyDescent="0.35">
      <c r="A55" s="29">
        <v>12</v>
      </c>
      <c r="B55" s="29">
        <v>5103</v>
      </c>
      <c r="C55" s="38" t="s">
        <v>64</v>
      </c>
      <c r="D55" s="11"/>
      <c r="E55" s="35">
        <f>+'[1]CT-DPL'!D102</f>
        <v>203289.08000000005</v>
      </c>
      <c r="F55" s="35"/>
      <c r="G55" s="35">
        <f>+'[1]CT-DPL'!F102</f>
        <v>209342.31999999998</v>
      </c>
      <c r="H55" s="35"/>
      <c r="I55" s="35">
        <f>+'[1]CT-DPL'!H102</f>
        <v>240355</v>
      </c>
      <c r="J55" s="35"/>
      <c r="K55" s="35"/>
      <c r="L55" s="35">
        <f>+'[1]CT-DPL'!K102</f>
        <v>100147.91666666666</v>
      </c>
      <c r="M55" s="35"/>
      <c r="N55" s="35">
        <f>+'[1]CT-DPL'!M102</f>
        <v>94077.030000000013</v>
      </c>
      <c r="O55" s="35"/>
      <c r="P55" s="35">
        <f>+'[1]CT-DPL'!O102</f>
        <v>6070.886666666669</v>
      </c>
      <c r="Q55" s="35"/>
      <c r="R55" s="35">
        <f>+'[1]CT-DPL'!Q102</f>
        <v>85878</v>
      </c>
    </row>
    <row r="56" spans="1:18" ht="13.9" x14ac:dyDescent="0.35">
      <c r="A56" s="29">
        <v>13</v>
      </c>
      <c r="B56" s="29">
        <v>5104</v>
      </c>
      <c r="C56" s="38" t="s">
        <v>65</v>
      </c>
      <c r="D56" s="11"/>
      <c r="E56" s="35">
        <f>+'[1]CT-DPL'!D121</f>
        <v>263401.12999999995</v>
      </c>
      <c r="F56" s="35"/>
      <c r="G56" s="35">
        <f>+'[1]CT-DPL'!F121</f>
        <v>268377.49</v>
      </c>
      <c r="H56" s="35"/>
      <c r="I56" s="35">
        <f>+'[1]CT-DPL'!H121</f>
        <v>275513</v>
      </c>
      <c r="J56" s="35"/>
      <c r="K56" s="35"/>
      <c r="L56" s="35">
        <f>+'[1]CT-DPL'!K121</f>
        <v>114797.08333333333</v>
      </c>
      <c r="M56" s="35"/>
      <c r="N56" s="35">
        <f>+'[1]CT-DPL'!M121</f>
        <v>111174.81999999999</v>
      </c>
      <c r="O56" s="35"/>
      <c r="P56" s="35">
        <f>+'[1]CT-DPL'!O121</f>
        <v>3622.2633333333333</v>
      </c>
      <c r="Q56" s="35"/>
      <c r="R56" s="35">
        <f>+'[1]CT-DPL'!Q121</f>
        <v>106093</v>
      </c>
    </row>
    <row r="57" spans="1:18" ht="13.9" x14ac:dyDescent="0.35">
      <c r="A57" s="29">
        <v>13</v>
      </c>
      <c r="B57" s="29">
        <v>5106</v>
      </c>
      <c r="C57" s="38" t="s">
        <v>66</v>
      </c>
      <c r="D57" s="11"/>
      <c r="E57" s="35">
        <f>+'[1]CT-DPL'!D141</f>
        <v>246399.18</v>
      </c>
      <c r="F57" s="35"/>
      <c r="G57" s="35">
        <f>+'[1]CT-DPL'!F141</f>
        <v>246761.77</v>
      </c>
      <c r="H57" s="35"/>
      <c r="I57" s="35">
        <f>+'[1]CT-DPL'!H141</f>
        <v>259195</v>
      </c>
      <c r="J57" s="35"/>
      <c r="K57" s="35"/>
      <c r="L57" s="35">
        <f>+'[1]CT-DPL'!K141</f>
        <v>107997.91666666664</v>
      </c>
      <c r="M57" s="35"/>
      <c r="N57" s="35">
        <f>+'[1]CT-DPL'!M141</f>
        <v>97990.285000000018</v>
      </c>
      <c r="O57" s="35"/>
      <c r="P57" s="35">
        <f>+'[1]CT-DPL'!O141</f>
        <v>10007.631666666668</v>
      </c>
      <c r="Q57" s="35"/>
      <c r="R57" s="35">
        <f>+'[1]CT-DPL'!Q141</f>
        <v>102111</v>
      </c>
    </row>
    <row r="58" spans="1:18" ht="13.9" x14ac:dyDescent="0.35">
      <c r="A58" s="29">
        <v>14</v>
      </c>
      <c r="B58" s="29">
        <v>5107</v>
      </c>
      <c r="C58" s="38" t="s">
        <v>67</v>
      </c>
      <c r="D58" s="11"/>
      <c r="E58" s="35">
        <f>+'[1]CT-DPL'!D160</f>
        <v>210516.85</v>
      </c>
      <c r="F58" s="35"/>
      <c r="G58" s="35">
        <f>+'[1]CT-DPL'!F160</f>
        <v>221856.36000000002</v>
      </c>
      <c r="H58" s="35"/>
      <c r="I58" s="35">
        <f>+'[1]CT-DPL'!H160</f>
        <v>233405</v>
      </c>
      <c r="J58" s="35"/>
      <c r="K58" s="35"/>
      <c r="L58" s="35">
        <f>+'[1]CT-DPL'!K160</f>
        <v>97252.083333333328</v>
      </c>
      <c r="M58" s="35"/>
      <c r="N58" s="35">
        <f>+'[1]CT-DPL'!M160</f>
        <v>93334.33</v>
      </c>
      <c r="O58" s="35"/>
      <c r="P58" s="35">
        <f>+'[1]CT-DPL'!O160</f>
        <v>3917.7533333333336</v>
      </c>
      <c r="Q58" s="35"/>
      <c r="R58" s="35">
        <f>+'[1]CT-DPL'!Q160</f>
        <v>96376</v>
      </c>
    </row>
    <row r="59" spans="1:18" ht="13.9" x14ac:dyDescent="0.35">
      <c r="A59" s="29">
        <v>14</v>
      </c>
      <c r="B59" s="29">
        <v>5110</v>
      </c>
      <c r="C59" s="38" t="s">
        <v>68</v>
      </c>
      <c r="D59" s="11"/>
      <c r="E59" s="35">
        <f>+'[1]CT-DPL'!D164</f>
        <v>93914</v>
      </c>
      <c r="F59" s="35"/>
      <c r="G59" s="35">
        <f>+'[1]CT-DPL'!F164</f>
        <v>96263</v>
      </c>
      <c r="H59" s="35"/>
      <c r="I59" s="35">
        <f>+'[1]CT-DPL'!H164</f>
        <v>150000</v>
      </c>
      <c r="J59" s="35"/>
      <c r="K59" s="35"/>
      <c r="L59" s="35">
        <f>+'[1]CT-DPL'!K164</f>
        <v>62500</v>
      </c>
      <c r="M59" s="35"/>
      <c r="N59" s="35">
        <f>+'[1]CT-DPL'!M164</f>
        <v>30950</v>
      </c>
      <c r="O59" s="35"/>
      <c r="P59" s="35">
        <f>+'[1]CT-DPL'!O164</f>
        <v>31550</v>
      </c>
      <c r="Q59" s="35"/>
      <c r="R59" s="35">
        <f>+'[1]CT-DPL'!Q164</f>
        <v>43944</v>
      </c>
    </row>
    <row r="60" spans="1:18" ht="13.9" x14ac:dyDescent="0.4">
      <c r="A60" s="29">
        <v>14</v>
      </c>
      <c r="B60" s="29"/>
      <c r="C60" s="39" t="s">
        <v>69</v>
      </c>
      <c r="D60" s="13"/>
      <c r="E60" s="35">
        <f>+'[1]CT-DPL'!D166</f>
        <v>1017520.24</v>
      </c>
      <c r="F60" s="35"/>
      <c r="G60" s="35">
        <f>+'[1]CT-DPL'!F166</f>
        <v>1042600.94</v>
      </c>
      <c r="H60" s="20"/>
      <c r="I60" s="35">
        <f>+'[1]CT-DPL'!H166</f>
        <v>1158468</v>
      </c>
      <c r="J60" s="20"/>
      <c r="K60" s="20"/>
      <c r="L60" s="35">
        <f>+'[1]CT-DPL'!K166</f>
        <v>482694.99999999988</v>
      </c>
      <c r="M60" s="35"/>
      <c r="N60" s="35">
        <f>+'[1]CT-DPL'!M166</f>
        <v>427526.46500000003</v>
      </c>
      <c r="O60" s="35"/>
      <c r="P60" s="35">
        <f>+'[1]CT-DPL'!O166</f>
        <v>55168.535000000003</v>
      </c>
      <c r="Q60" s="35"/>
      <c r="R60" s="35">
        <f>+'[1]CT-DPL'!Q166</f>
        <v>434402</v>
      </c>
    </row>
    <row r="61" spans="1:18" ht="13.5" x14ac:dyDescent="0.35">
      <c r="A61" s="29">
        <v>14</v>
      </c>
      <c r="B61" s="29">
        <v>5310</v>
      </c>
      <c r="C61" s="38" t="s">
        <v>70</v>
      </c>
      <c r="D61" s="13"/>
      <c r="E61" s="35">
        <f>+'[1]CT-DPL'!D170</f>
        <v>0</v>
      </c>
      <c r="F61" s="35"/>
      <c r="G61" s="35">
        <f>+'[1]CT-DPL'!F170</f>
        <v>1100</v>
      </c>
      <c r="H61" s="35"/>
      <c r="I61" s="35">
        <f>+'[1]CT-DPL'!H170</f>
        <v>2000</v>
      </c>
      <c r="J61" s="35"/>
      <c r="K61" s="35"/>
      <c r="L61" s="35">
        <f>+'[1]CT-DPL'!K170</f>
        <v>833.33333333333326</v>
      </c>
      <c r="M61" s="35"/>
      <c r="N61" s="35">
        <f>+'[1]CT-DPL'!M170</f>
        <v>0</v>
      </c>
      <c r="O61" s="35"/>
      <c r="P61" s="35">
        <f>+'[1]CT-DPL'!O170</f>
        <v>833.33333333333326</v>
      </c>
      <c r="Q61" s="35"/>
      <c r="R61" s="35">
        <f>+'[1]CT-DPL'!Q170</f>
        <v>0</v>
      </c>
    </row>
    <row r="62" spans="1:18" ht="13.5" x14ac:dyDescent="0.35">
      <c r="A62" s="29">
        <v>14</v>
      </c>
      <c r="B62" s="29">
        <v>5311</v>
      </c>
      <c r="C62" s="38" t="s">
        <v>71</v>
      </c>
      <c r="D62" s="13"/>
      <c r="E62" s="35">
        <f>SUM('[1]CT-DPL'!D173)</f>
        <v>5000</v>
      </c>
      <c r="F62" s="35"/>
      <c r="G62" s="35">
        <f>SUM('[1]CT-DPL'!F173)</f>
        <v>10000</v>
      </c>
      <c r="H62" s="35"/>
      <c r="I62" s="35">
        <f>SUM('[1]CT-DPL'!H173)</f>
        <v>10000</v>
      </c>
      <c r="J62" s="35"/>
      <c r="K62" s="35"/>
      <c r="L62" s="35">
        <f>SUM('[1]CT-DPL'!K173)</f>
        <v>10000</v>
      </c>
      <c r="M62" s="35"/>
      <c r="N62" s="35">
        <f>SUM('[1]CT-DPL'!M173)</f>
        <v>10000</v>
      </c>
      <c r="O62" s="35"/>
      <c r="P62" s="35">
        <f>SUM('[1]CT-DPL'!O173)</f>
        <v>0</v>
      </c>
      <c r="Q62" s="35"/>
      <c r="R62" s="35">
        <f>SUM('[1]CT-DPL'!Q173)</f>
        <v>5000</v>
      </c>
    </row>
    <row r="63" spans="1:18" ht="13.9" x14ac:dyDescent="0.4">
      <c r="C63" s="16" t="s">
        <v>72</v>
      </c>
      <c r="D63" s="13"/>
      <c r="E63" s="36">
        <f>SUM(E42:E54)+E60+E61+E62</f>
        <v>1325489.6100000001</v>
      </c>
      <c r="F63" s="36"/>
      <c r="G63" s="36">
        <f>SUM(G42:G54)+G60+G61+G62</f>
        <v>1426475.8499999999</v>
      </c>
      <c r="H63" s="36"/>
      <c r="I63" s="36">
        <f>SUM(I42:I54)+I60+I61+I62</f>
        <v>1560075</v>
      </c>
      <c r="J63" s="36"/>
      <c r="K63" s="36"/>
      <c r="L63" s="36">
        <f>SUM(L42:L54)+L60+L61+L62</f>
        <v>655864.58333333314</v>
      </c>
      <c r="M63" s="36">
        <f>SUM(M42:M54)+M60+M61</f>
        <v>0</v>
      </c>
      <c r="N63" s="36">
        <f>SUM(N42:N54)+N60+N61+N62</f>
        <v>597145.96166666667</v>
      </c>
      <c r="O63" s="36">
        <f>SUM(O42:O54)+O60+O61</f>
        <v>0</v>
      </c>
      <c r="P63" s="36">
        <f>SUM(P42:P54)+P60+P61+P62</f>
        <v>55176.955000000009</v>
      </c>
      <c r="Q63" s="36">
        <f>SUM(Q42:Q54)+Q60+Q61</f>
        <v>0</v>
      </c>
      <c r="R63" s="36">
        <f>SUM(R42:R54)+R60+R61+R62</f>
        <v>588152</v>
      </c>
    </row>
    <row r="64" spans="1:18" ht="13.9" x14ac:dyDescent="0.4">
      <c r="C64" s="16"/>
      <c r="D64" s="13"/>
      <c r="E64" s="20"/>
      <c r="F64" s="20"/>
      <c r="G64" s="20"/>
      <c r="H64" s="20"/>
      <c r="I64" s="20"/>
      <c r="J64" s="20"/>
      <c r="K64" s="20"/>
      <c r="L64" s="20"/>
      <c r="M64" s="35"/>
      <c r="N64" s="20"/>
      <c r="O64" s="35"/>
      <c r="P64" s="20"/>
      <c r="Q64" s="35"/>
      <c r="R64" s="20"/>
    </row>
    <row r="65" spans="1:18" ht="13.9" x14ac:dyDescent="0.4">
      <c r="A65" s="29">
        <v>15</v>
      </c>
      <c r="C65" s="18" t="s">
        <v>73</v>
      </c>
      <c r="D65" s="13"/>
      <c r="E65" s="35"/>
      <c r="F65" s="13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1:18" ht="13.5" x14ac:dyDescent="0.35">
      <c r="A66" s="29">
        <v>15</v>
      </c>
      <c r="B66" s="29">
        <v>6001</v>
      </c>
      <c r="C66" s="19" t="s">
        <v>74</v>
      </c>
      <c r="D66" s="13"/>
      <c r="E66" s="35">
        <f>+[1]Admin!D15</f>
        <v>-303151.8</v>
      </c>
      <c r="F66" s="35"/>
      <c r="G66" s="35">
        <f>+[1]Admin!F15</f>
        <v>-302747.05</v>
      </c>
      <c r="H66" s="35"/>
      <c r="I66" s="35">
        <f>+[1]Admin!H15</f>
        <v>-309000</v>
      </c>
      <c r="J66" s="35"/>
      <c r="K66" s="35"/>
      <c r="L66" s="35">
        <f>+[1]Admin!K15</f>
        <v>-128750</v>
      </c>
      <c r="N66" s="35">
        <f>+[1]Admin!M15</f>
        <v>-126708</v>
      </c>
      <c r="O66" s="35"/>
      <c r="P66" s="35">
        <f>+[1]Admin!O15</f>
        <v>-2042</v>
      </c>
      <c r="Q66" s="35"/>
      <c r="R66" s="35">
        <f>+[1]Admin!Q15</f>
        <v>-126135</v>
      </c>
    </row>
    <row r="67" spans="1:18" ht="13.5" x14ac:dyDescent="0.35">
      <c r="A67" s="29">
        <v>15</v>
      </c>
      <c r="B67" s="29">
        <v>6001</v>
      </c>
      <c r="C67" s="19" t="s">
        <v>75</v>
      </c>
      <c r="D67" s="13"/>
      <c r="E67" s="35">
        <f>+[1]Admin!D29</f>
        <v>626601.78999999992</v>
      </c>
      <c r="F67" s="35"/>
      <c r="G67" s="35">
        <f>+[1]Admin!F29</f>
        <v>616588.41</v>
      </c>
      <c r="H67" s="35"/>
      <c r="I67" s="35">
        <f>+[1]Admin!H29</f>
        <v>662512.75</v>
      </c>
      <c r="J67" s="35"/>
      <c r="K67" s="35"/>
      <c r="L67" s="35">
        <f>+[1]Admin!K29</f>
        <v>276046.97916666669</v>
      </c>
      <c r="N67" s="35">
        <f>+[1]Admin!M29</f>
        <v>244081.19999999998</v>
      </c>
      <c r="P67" s="35">
        <f>+[1]Admin!O29</f>
        <v>31965.779166666682</v>
      </c>
      <c r="R67" s="35">
        <f>+[1]Admin!Q29</f>
        <v>243130</v>
      </c>
    </row>
    <row r="68" spans="1:18" ht="13.5" x14ac:dyDescent="0.35">
      <c r="A68" s="29">
        <v>15</v>
      </c>
      <c r="B68" s="29">
        <v>6001</v>
      </c>
      <c r="C68" s="19" t="s">
        <v>76</v>
      </c>
      <c r="D68" s="13"/>
      <c r="E68" s="35">
        <f>+[1]Admin!D30</f>
        <v>323449.98999999993</v>
      </c>
      <c r="F68" s="35"/>
      <c r="G68" s="35">
        <f>+[1]Admin!F30</f>
        <v>313841.36000000004</v>
      </c>
      <c r="H68" s="35"/>
      <c r="I68" s="35">
        <f>+[1]Admin!H30</f>
        <v>353512.75</v>
      </c>
      <c r="J68" s="35"/>
      <c r="K68" s="35"/>
      <c r="L68" s="35">
        <f>+[1]Admin!K30</f>
        <v>147296.97916666669</v>
      </c>
      <c r="N68" s="35">
        <f>+[1]Admin!M30</f>
        <v>117373.19999999998</v>
      </c>
      <c r="P68" s="35">
        <f>+[1]Admin!O30</f>
        <v>29923.779166666682</v>
      </c>
      <c r="R68" s="35">
        <f>+[1]Admin!Q30</f>
        <v>116995</v>
      </c>
    </row>
    <row r="69" spans="1:18" ht="13.5" x14ac:dyDescent="0.35">
      <c r="A69" s="29">
        <v>15</v>
      </c>
      <c r="B69" s="29">
        <v>6005</v>
      </c>
      <c r="C69" s="19" t="s">
        <v>77</v>
      </c>
      <c r="D69" s="13"/>
      <c r="E69" s="35">
        <f>+[1]Admin!D34</f>
        <v>22000</v>
      </c>
      <c r="F69" s="35"/>
      <c r="G69" s="35">
        <f>+[1]Admin!F34</f>
        <v>22000</v>
      </c>
      <c r="H69" s="35"/>
      <c r="I69" s="35">
        <f>+[1]Admin!H34</f>
        <v>22000</v>
      </c>
      <c r="J69" s="35"/>
      <c r="K69" s="35"/>
      <c r="L69" s="35">
        <f>+[1]Admin!K34</f>
        <v>9166.6666666666661</v>
      </c>
      <c r="N69" s="35">
        <f>+[1]Admin!M34</f>
        <v>9166.66</v>
      </c>
      <c r="P69" s="35">
        <f>+[1]Admin!O34</f>
        <v>6.666666666205856E-3</v>
      </c>
      <c r="R69" s="35">
        <f>+[1]Admin!Q34</f>
        <v>9167</v>
      </c>
    </row>
    <row r="70" spans="1:18" ht="13.5" x14ac:dyDescent="0.35">
      <c r="A70" s="29">
        <v>15</v>
      </c>
      <c r="B70" s="29">
        <v>6010</v>
      </c>
      <c r="C70" s="19" t="s">
        <v>78</v>
      </c>
      <c r="D70" s="13"/>
      <c r="E70" s="35">
        <f>+[1]Admin!D39</f>
        <v>22000</v>
      </c>
      <c r="F70" s="35"/>
      <c r="G70" s="35">
        <f>+[1]Admin!F39</f>
        <v>22000</v>
      </c>
      <c r="H70" s="35"/>
      <c r="I70" s="35">
        <f>+[1]Admin!H39</f>
        <v>49625</v>
      </c>
      <c r="J70" s="35"/>
      <c r="K70" s="35"/>
      <c r="L70" s="35">
        <f>+[1]Admin!K39</f>
        <v>20677.083333333336</v>
      </c>
      <c r="N70" s="35">
        <f>+[1]Admin!M39</f>
        <v>9166.66</v>
      </c>
      <c r="P70" s="35">
        <f>+[1]Admin!O39</f>
        <v>11510.423333333334</v>
      </c>
      <c r="R70" s="35">
        <f>+[1]Admin!Q39</f>
        <v>9167</v>
      </c>
    </row>
    <row r="71" spans="1:18" ht="13.5" x14ac:dyDescent="0.35">
      <c r="A71" s="29">
        <v>16</v>
      </c>
      <c r="B71" s="29">
        <v>6020</v>
      </c>
      <c r="C71" s="19" t="s">
        <v>79</v>
      </c>
      <c r="D71" s="13"/>
      <c r="E71" s="35">
        <f>+[1]Admin!D44</f>
        <v>10000</v>
      </c>
      <c r="F71" s="35"/>
      <c r="G71" s="35">
        <f>+[1]Admin!F44</f>
        <v>12360</v>
      </c>
      <c r="H71" s="35"/>
      <c r="I71" s="35">
        <f>+[1]Admin!H44</f>
        <v>15000</v>
      </c>
      <c r="J71" s="35"/>
      <c r="K71" s="35"/>
      <c r="L71" s="35">
        <f>+[1]Admin!K44</f>
        <v>6250</v>
      </c>
      <c r="N71" s="35">
        <f>+[1]Admin!M44</f>
        <v>4166.66</v>
      </c>
      <c r="P71" s="35">
        <f>+[1]Admin!O44</f>
        <v>2083.3400000000006</v>
      </c>
      <c r="R71" s="35">
        <f>+[1]Admin!Q44</f>
        <v>10360</v>
      </c>
    </row>
    <row r="72" spans="1:18" ht="13.5" x14ac:dyDescent="0.35">
      <c r="A72" s="29">
        <v>16</v>
      </c>
      <c r="B72" s="29">
        <v>6103</v>
      </c>
      <c r="C72" s="19" t="s">
        <v>80</v>
      </c>
      <c r="D72" s="13"/>
      <c r="E72" s="35">
        <f>+[1]Admin!D55</f>
        <v>31401.71</v>
      </c>
      <c r="F72" s="35"/>
      <c r="G72" s="35">
        <f>+[1]Admin!F55</f>
        <v>28054.87</v>
      </c>
      <c r="H72" s="35"/>
      <c r="I72" s="35">
        <f>+[1]Admin!H55</f>
        <v>31710</v>
      </c>
      <c r="J72" s="35"/>
      <c r="K72" s="35"/>
      <c r="L72" s="35">
        <f>+[1]Admin!K55</f>
        <v>13212.5</v>
      </c>
      <c r="N72" s="35">
        <f>+[1]Admin!M55</f>
        <v>8165.29</v>
      </c>
      <c r="P72" s="35">
        <f>+[1]Admin!O55</f>
        <v>5047.2099999999991</v>
      </c>
      <c r="R72" s="35">
        <f>+[1]Admin!Q55</f>
        <v>9653</v>
      </c>
    </row>
    <row r="73" spans="1:18" ht="13.5" x14ac:dyDescent="0.35">
      <c r="A73" s="29">
        <v>17</v>
      </c>
      <c r="B73" s="29">
        <v>6104</v>
      </c>
      <c r="C73" s="19" t="s">
        <v>81</v>
      </c>
      <c r="D73" s="13"/>
      <c r="E73" s="35">
        <f>+[1]Admin!D59</f>
        <v>5100</v>
      </c>
      <c r="F73" s="35"/>
      <c r="G73" s="35">
        <f>+[1]Admin!F59</f>
        <v>1200</v>
      </c>
      <c r="H73" s="35"/>
      <c r="I73" s="35">
        <f>+[1]Admin!H59</f>
        <v>1200</v>
      </c>
      <c r="J73" s="35"/>
      <c r="K73" s="35"/>
      <c r="L73" s="35">
        <f>+[1]Admin!K59</f>
        <v>600</v>
      </c>
      <c r="N73" s="35">
        <f>+[1]Admin!M59</f>
        <v>600</v>
      </c>
      <c r="P73" s="35">
        <f>+[1]Admin!O59</f>
        <v>0</v>
      </c>
      <c r="R73" s="35">
        <f>+[1]Admin!Q59</f>
        <v>1200</v>
      </c>
    </row>
    <row r="74" spans="1:18" ht="13.5" x14ac:dyDescent="0.35">
      <c r="A74" s="29">
        <v>17</v>
      </c>
      <c r="B74" s="29">
        <v>6106</v>
      </c>
      <c r="C74" s="19" t="s">
        <v>82</v>
      </c>
      <c r="D74" s="13"/>
      <c r="E74" s="35">
        <f>+[1]Admin!D63</f>
        <v>9600</v>
      </c>
      <c r="F74" s="35"/>
      <c r="G74" s="35">
        <f>+[1]Admin!F63</f>
        <v>9600</v>
      </c>
      <c r="H74" s="35"/>
      <c r="I74" s="35">
        <f>+[1]Admin!H63</f>
        <v>9600</v>
      </c>
      <c r="J74" s="35"/>
      <c r="K74" s="35"/>
      <c r="L74" s="35">
        <f>+[1]Admin!K63</f>
        <v>4000</v>
      </c>
      <c r="N74" s="35">
        <f>+[1]Admin!M63</f>
        <v>4000</v>
      </c>
      <c r="P74" s="35">
        <f>+[1]Admin!O63</f>
        <v>0</v>
      </c>
      <c r="R74" s="35">
        <f>+[1]Admin!Q63</f>
        <v>4000</v>
      </c>
    </row>
    <row r="75" spans="1:18" ht="13.5" x14ac:dyDescent="0.35">
      <c r="A75" s="29">
        <v>17</v>
      </c>
      <c r="B75" s="29">
        <v>6107</v>
      </c>
      <c r="C75" s="19" t="s">
        <v>83</v>
      </c>
      <c r="D75" s="13"/>
      <c r="E75" s="35">
        <f>+[1]Admin!D71</f>
        <v>45860.57</v>
      </c>
      <c r="F75" s="35"/>
      <c r="G75" s="35">
        <f>+[1]Admin!F71</f>
        <v>45112.72</v>
      </c>
      <c r="H75" s="35"/>
      <c r="I75" s="35">
        <f>+[1]Admin!H71</f>
        <v>46150</v>
      </c>
      <c r="J75" s="35"/>
      <c r="K75" s="35"/>
      <c r="L75" s="35">
        <f>+[1]Admin!K71</f>
        <v>19229.166666666668</v>
      </c>
      <c r="N75" s="35">
        <f>+[1]Admin!M71</f>
        <v>18782</v>
      </c>
      <c r="P75" s="35">
        <f>+[1]Admin!O71</f>
        <v>447.16666666666669</v>
      </c>
      <c r="R75" s="35">
        <f>+[1]Admin!Q71</f>
        <v>18778</v>
      </c>
    </row>
    <row r="76" spans="1:18" ht="13.9" x14ac:dyDescent="0.4">
      <c r="A76" s="29">
        <v>17</v>
      </c>
      <c r="B76" s="29"/>
      <c r="C76" s="11" t="s">
        <v>84</v>
      </c>
      <c r="D76" s="13"/>
      <c r="E76" s="20">
        <f>+[1]Admin!D73</f>
        <v>91962.28</v>
      </c>
      <c r="F76" s="35"/>
      <c r="G76" s="20">
        <f>+[1]Admin!F73</f>
        <v>83967.59</v>
      </c>
      <c r="H76" s="35"/>
      <c r="I76" s="20">
        <f>+[1]Admin!H73</f>
        <v>88660</v>
      </c>
      <c r="J76" s="35"/>
      <c r="K76" s="35"/>
      <c r="L76" s="20">
        <f>+[1]Admin!K73</f>
        <v>37041.666666666672</v>
      </c>
      <c r="N76" s="20">
        <f>+[1]Admin!M73</f>
        <v>31547.29</v>
      </c>
      <c r="P76" s="20">
        <f>+[1]Admin!O73</f>
        <v>5494.3766666666661</v>
      </c>
      <c r="R76" s="20">
        <f>+[1]Admin!Q73</f>
        <v>33631</v>
      </c>
    </row>
    <row r="77" spans="1:18" ht="13.5" x14ac:dyDescent="0.35">
      <c r="A77" s="29">
        <v>17</v>
      </c>
      <c r="B77" s="29">
        <v>6120</v>
      </c>
      <c r="C77" s="19" t="s">
        <v>85</v>
      </c>
      <c r="D77" s="13"/>
      <c r="E77" s="35">
        <f>SUM([1]Admin!D82)</f>
        <v>-7322.1400000000012</v>
      </c>
      <c r="F77" s="35"/>
      <c r="G77" s="35">
        <f>SUM([1]Admin!F82)</f>
        <v>-7729.2800000000016</v>
      </c>
      <c r="H77" s="35"/>
      <c r="I77" s="35">
        <f>SUM([1]Admin!H82)</f>
        <v>-1500</v>
      </c>
      <c r="J77" s="35"/>
      <c r="K77" s="35"/>
      <c r="L77" s="35">
        <f>SUM([1]Admin!K82)</f>
        <v>-625</v>
      </c>
      <c r="N77" s="35">
        <f>SUM([1]Admin!M82)</f>
        <v>-36.950000000000045</v>
      </c>
      <c r="P77" s="35">
        <f>SUM([1]Admin!O82)</f>
        <v>-588.05000000000086</v>
      </c>
      <c r="R77" s="35">
        <f>SUM([1]Admin!Q82)</f>
        <v>-5805</v>
      </c>
    </row>
    <row r="78" spans="1:18" ht="13.5" x14ac:dyDescent="0.35">
      <c r="A78" s="29">
        <v>18</v>
      </c>
      <c r="B78" s="29">
        <v>6110</v>
      </c>
      <c r="C78" s="19" t="s">
        <v>86</v>
      </c>
      <c r="D78" s="13"/>
      <c r="E78" s="13">
        <f>+[1]Admin!D91</f>
        <v>76004.790000000008</v>
      </c>
      <c r="F78" s="13"/>
      <c r="G78" s="13">
        <f>+[1]Admin!F91</f>
        <v>88059.819999999992</v>
      </c>
      <c r="H78" s="13"/>
      <c r="I78" s="13">
        <f>+[1]Admin!H91</f>
        <v>89200</v>
      </c>
      <c r="J78" s="13"/>
      <c r="K78" s="13"/>
      <c r="L78" s="13">
        <f>+[1]Admin!K91</f>
        <v>37166.666666666664</v>
      </c>
      <c r="N78" s="13">
        <f>+[1]Admin!M91</f>
        <v>21115.59</v>
      </c>
      <c r="P78" s="13">
        <f>+[1]Admin!O91</f>
        <v>16051.076666666664</v>
      </c>
      <c r="R78" s="13">
        <f>+[1]Admin!Q91</f>
        <v>31130</v>
      </c>
    </row>
    <row r="79" spans="1:18" ht="13.5" x14ac:dyDescent="0.35">
      <c r="A79" s="29">
        <v>18</v>
      </c>
      <c r="B79" s="29">
        <v>6130</v>
      </c>
      <c r="C79" s="19" t="s">
        <v>87</v>
      </c>
      <c r="D79" s="13"/>
      <c r="E79" s="13">
        <f>+[1]Admin!D97</f>
        <v>38243.370000000003</v>
      </c>
      <c r="F79" s="13"/>
      <c r="G79" s="13">
        <f>+[1]Admin!F97</f>
        <v>34035.56</v>
      </c>
      <c r="H79" s="13"/>
      <c r="I79" s="13">
        <f>+[1]Admin!H97</f>
        <v>40500</v>
      </c>
      <c r="J79" s="13"/>
      <c r="K79" s="13"/>
      <c r="L79" s="13">
        <f>+[1]Admin!K97</f>
        <v>16875</v>
      </c>
      <c r="N79" s="13">
        <f>+[1]Admin!M97</f>
        <v>9710</v>
      </c>
      <c r="P79" s="13">
        <f>+[1]Admin!O97</f>
        <v>7164.9999999999991</v>
      </c>
      <c r="R79" s="13">
        <f>+[1]Admin!Q97</f>
        <v>15928</v>
      </c>
    </row>
    <row r="80" spans="1:18" ht="13.9" x14ac:dyDescent="0.4">
      <c r="A80" s="29">
        <v>18</v>
      </c>
      <c r="B80" s="29"/>
      <c r="C80" s="11" t="s">
        <v>88</v>
      </c>
      <c r="D80" s="13"/>
      <c r="E80" s="17">
        <f>+[1]Admin!D99</f>
        <v>198888.3</v>
      </c>
      <c r="F80" s="13"/>
      <c r="G80" s="17">
        <f>+[1]Admin!F99</f>
        <v>198333.69</v>
      </c>
      <c r="H80" s="13"/>
      <c r="I80" s="17">
        <f>+[1]Admin!H99</f>
        <v>216860</v>
      </c>
      <c r="J80" s="13"/>
      <c r="K80" s="13"/>
      <c r="L80" s="17">
        <f>+[1]Admin!K99</f>
        <v>90458.333333333343</v>
      </c>
      <c r="N80" s="17">
        <f>+[1]Admin!M99</f>
        <v>62335.93</v>
      </c>
      <c r="P80" s="17">
        <f>+[1]Admin!O99</f>
        <v>28122.403333333328</v>
      </c>
      <c r="R80" s="17">
        <f>+[1]Admin!Q99</f>
        <v>74884</v>
      </c>
    </row>
    <row r="81" spans="1:18" ht="13.5" x14ac:dyDescent="0.35">
      <c r="A81" s="29">
        <v>18</v>
      </c>
      <c r="B81" s="29"/>
      <c r="C81" s="19" t="s">
        <v>89</v>
      </c>
      <c r="D81" s="13"/>
      <c r="E81" s="13">
        <f>+[1]Admin!D101</f>
        <v>-34709</v>
      </c>
      <c r="F81" s="13"/>
      <c r="G81" s="13">
        <f>+[1]Admin!F101</f>
        <v>-36768</v>
      </c>
      <c r="H81" s="13"/>
      <c r="I81" s="13">
        <f>+[1]Admin!H101</f>
        <v>-20000</v>
      </c>
      <c r="J81" s="13"/>
      <c r="K81" s="13"/>
      <c r="L81" s="13">
        <f>+[1]Admin!K101</f>
        <v>-8333.3333333333339</v>
      </c>
      <c r="N81" s="13">
        <f>+[1]Admin!M101</f>
        <v>-6250</v>
      </c>
      <c r="P81" s="13">
        <f>+[1]Admin!O101</f>
        <v>-2083.3333333333339</v>
      </c>
      <c r="R81" s="13">
        <f>+[1]Admin!Q101</f>
        <v>-4912</v>
      </c>
    </row>
    <row r="82" spans="1:18" ht="13.5" x14ac:dyDescent="0.35">
      <c r="A82" s="29">
        <v>18</v>
      </c>
      <c r="B82" s="29"/>
      <c r="C82" s="19" t="s">
        <v>90</v>
      </c>
      <c r="D82" s="13"/>
      <c r="E82" s="13">
        <f>+[1]Admin!D102</f>
        <v>-11435</v>
      </c>
      <c r="F82" s="13"/>
      <c r="G82" s="13">
        <f>+[1]Admin!F102</f>
        <v>-11435</v>
      </c>
      <c r="H82" s="13"/>
      <c r="I82" s="13">
        <f>+[1]Admin!H102</f>
        <v>-11435</v>
      </c>
      <c r="J82" s="13"/>
      <c r="K82" s="13"/>
      <c r="L82" s="13">
        <f>+[1]Admin!K102</f>
        <v>-4764.583333333333</v>
      </c>
      <c r="N82" s="13">
        <f>+[1]Admin!M102</f>
        <v>-4764.583333333333</v>
      </c>
      <c r="P82" s="13">
        <f>+[1]Admin!O102</f>
        <v>0</v>
      </c>
      <c r="R82" s="13">
        <f>+[1]Admin!Q102</f>
        <v>-4765</v>
      </c>
    </row>
    <row r="83" spans="1:18" ht="13.5" x14ac:dyDescent="0.35">
      <c r="A83" s="29">
        <v>18</v>
      </c>
      <c r="B83" s="29"/>
      <c r="C83" s="19" t="s">
        <v>91</v>
      </c>
      <c r="D83" s="13"/>
      <c r="E83" s="13">
        <f>+[1]Admin!D103</f>
        <v>-76364</v>
      </c>
      <c r="F83" s="13"/>
      <c r="G83" s="13">
        <f>+[1]Admin!F103</f>
        <v>-72000</v>
      </c>
      <c r="H83" s="13"/>
      <c r="I83" s="13">
        <f>+[1]Admin!H103</f>
        <v>-48000</v>
      </c>
      <c r="J83" s="13"/>
      <c r="K83" s="13"/>
      <c r="L83" s="13">
        <f>+[1]Admin!K103</f>
        <v>-20000</v>
      </c>
      <c r="N83" s="13">
        <f>+[1]Admin!M103</f>
        <v>-20000</v>
      </c>
      <c r="P83" s="13">
        <f>+[1]Admin!O103</f>
        <v>0</v>
      </c>
      <c r="R83" s="13">
        <f>+[1]Admin!Q103</f>
        <v>-30000</v>
      </c>
    </row>
    <row r="84" spans="1:18" ht="13.9" x14ac:dyDescent="0.4">
      <c r="A84" s="29">
        <v>18</v>
      </c>
      <c r="B84" s="29"/>
      <c r="C84" s="11" t="s">
        <v>92</v>
      </c>
      <c r="D84" s="13"/>
      <c r="E84" s="17">
        <f>+[1]Admin!D104</f>
        <v>-122508</v>
      </c>
      <c r="F84" s="13"/>
      <c r="G84" s="17">
        <f>+[1]Admin!F104</f>
        <v>-120203</v>
      </c>
      <c r="H84" s="13"/>
      <c r="I84" s="17">
        <f>+[1]Admin!H104</f>
        <v>-79435</v>
      </c>
      <c r="J84" s="13"/>
      <c r="K84" s="13"/>
      <c r="L84" s="17">
        <f>+[1]Admin!K104</f>
        <v>-33097.916666666672</v>
      </c>
      <c r="N84" s="17">
        <f>+[1]Admin!M104</f>
        <v>-31014.583333333332</v>
      </c>
      <c r="P84" s="17">
        <f>+[1]Admin!O104</f>
        <v>-2083.3333333333339</v>
      </c>
      <c r="R84" s="17">
        <f>+[1]Admin!Q104</f>
        <v>-39677</v>
      </c>
    </row>
    <row r="85" spans="1:18" ht="13.9" x14ac:dyDescent="0.4">
      <c r="A85" s="29">
        <v>18</v>
      </c>
      <c r="B85" s="29"/>
      <c r="C85" s="11" t="s">
        <v>93</v>
      </c>
      <c r="D85" s="13"/>
      <c r="E85" s="17">
        <f>+[1]Admin!D106</f>
        <v>76380.299999999988</v>
      </c>
      <c r="F85" s="13"/>
      <c r="G85" s="17">
        <f>+[1]Admin!F106</f>
        <v>78130.69</v>
      </c>
      <c r="H85" s="13"/>
      <c r="I85" s="17">
        <f>+[1]Admin!H106</f>
        <v>137425</v>
      </c>
      <c r="J85" s="13"/>
      <c r="K85" s="13"/>
      <c r="L85" s="17">
        <f>+[1]Admin!K106</f>
        <v>57360.416666666672</v>
      </c>
      <c r="N85" s="17">
        <f>+[1]Admin!M106</f>
        <v>31321.346666666668</v>
      </c>
      <c r="P85" s="17">
        <f>+[1]Admin!O106</f>
        <v>26039.069999999992</v>
      </c>
      <c r="R85" s="17">
        <f>+[1]Admin!Q106</f>
        <v>35207</v>
      </c>
    </row>
    <row r="86" spans="1:18" ht="13.5" x14ac:dyDescent="0.35">
      <c r="A86" s="29">
        <v>19</v>
      </c>
      <c r="B86" s="29">
        <v>6300</v>
      </c>
      <c r="C86" s="19" t="s">
        <v>94</v>
      </c>
      <c r="D86" s="13"/>
      <c r="E86" s="13">
        <f>+[1]Admin!D122</f>
        <v>112524.33999999998</v>
      </c>
      <c r="F86" s="13"/>
      <c r="G86" s="13">
        <f>+[1]Admin!F122</f>
        <v>112125.48000000001</v>
      </c>
      <c r="H86" s="13"/>
      <c r="I86" s="13">
        <f>+[1]Admin!H122</f>
        <v>131119</v>
      </c>
      <c r="J86" s="13"/>
      <c r="K86" s="13"/>
      <c r="L86" s="13">
        <f>+[1]Admin!K122</f>
        <v>54632.916666666672</v>
      </c>
      <c r="N86" s="13">
        <f>+[1]Admin!M122</f>
        <v>49819.91</v>
      </c>
      <c r="P86" s="13">
        <f>+[1]Admin!O122</f>
        <v>4813.0066666666644</v>
      </c>
      <c r="R86" s="13">
        <f>+[1]Admin!Q122</f>
        <v>47200</v>
      </c>
    </row>
    <row r="87" spans="1:18" ht="13.5" x14ac:dyDescent="0.35">
      <c r="A87" s="29">
        <v>19</v>
      </c>
      <c r="B87" s="29">
        <v>6215</v>
      </c>
      <c r="C87" s="19" t="s">
        <v>95</v>
      </c>
      <c r="D87" s="13"/>
      <c r="E87" s="13">
        <f>+[1]Admin!D133</f>
        <v>3737.0599999999995</v>
      </c>
      <c r="F87" s="13"/>
      <c r="G87" s="13">
        <f>+[1]Admin!F133</f>
        <v>14731.699999999988</v>
      </c>
      <c r="H87" s="13"/>
      <c r="I87" s="13">
        <f>+[1]Admin!H133</f>
        <v>0</v>
      </c>
      <c r="J87" s="13"/>
      <c r="K87" s="13"/>
      <c r="L87" s="13">
        <f>+[1]Admin!K133</f>
        <v>-1.0913936421275139E-11</v>
      </c>
      <c r="N87" s="13">
        <f>+[1]Admin!M133</f>
        <v>32665.84</v>
      </c>
      <c r="P87" s="13">
        <f>+[1]Admin!O133</f>
        <v>-32665.840000000022</v>
      </c>
      <c r="R87" s="13">
        <f>+[1]Admin!Q133</f>
        <v>-34491</v>
      </c>
    </row>
    <row r="88" spans="1:18" ht="13.5" x14ac:dyDescent="0.35">
      <c r="A88" s="29">
        <v>19</v>
      </c>
      <c r="B88" s="29">
        <v>6250</v>
      </c>
      <c r="C88" s="19" t="s">
        <v>96</v>
      </c>
      <c r="D88" s="13"/>
      <c r="E88" s="13">
        <f>+[1]Admin!D137</f>
        <v>35057</v>
      </c>
      <c r="F88" s="13"/>
      <c r="G88" s="13">
        <f>+[1]Admin!F137</f>
        <v>35057</v>
      </c>
      <c r="H88" s="13"/>
      <c r="I88" s="13">
        <f>+[1]Admin!H137</f>
        <v>35057</v>
      </c>
      <c r="J88" s="13"/>
      <c r="K88" s="13"/>
      <c r="L88" s="13">
        <f>+[1]Admin!K137</f>
        <v>14607.083333333332</v>
      </c>
      <c r="N88" s="13">
        <f>+[1]Admin!M137</f>
        <v>8764</v>
      </c>
      <c r="P88" s="13">
        <f>+[1]Admin!O137</f>
        <v>5843.0833333333321</v>
      </c>
      <c r="R88" s="13">
        <f>+[1]Admin!Q137</f>
        <v>17529</v>
      </c>
    </row>
    <row r="89" spans="1:18" x14ac:dyDescent="0.4">
      <c r="A89" s="29">
        <v>19</v>
      </c>
      <c r="B89" s="29">
        <v>6260</v>
      </c>
      <c r="C89" s="3" t="s">
        <v>97</v>
      </c>
      <c r="D89" s="13"/>
      <c r="E89" s="13">
        <f>+[1]Admin!D141</f>
        <v>39292.879999999997</v>
      </c>
      <c r="F89" s="13"/>
      <c r="G89" s="13">
        <f>+[1]Admin!F141</f>
        <v>73397.59</v>
      </c>
      <c r="H89" s="13"/>
      <c r="I89" s="13">
        <f>+[1]Admin!H141</f>
        <v>85000</v>
      </c>
      <c r="J89" s="13"/>
      <c r="K89" s="13"/>
      <c r="L89" s="13">
        <f>+[1]Admin!K141</f>
        <v>35416.666666666664</v>
      </c>
      <c r="N89" s="13">
        <f>+[1]Admin!M141</f>
        <v>19727.11</v>
      </c>
      <c r="P89" s="13">
        <f>+[1]Admin!O141</f>
        <v>15689.556666666664</v>
      </c>
      <c r="R89" s="13">
        <f>+[1]Admin!Q141</f>
        <v>27950</v>
      </c>
    </row>
    <row r="90" spans="1:18" ht="13.9" x14ac:dyDescent="0.4">
      <c r="B90" s="29"/>
      <c r="C90" s="18" t="s">
        <v>98</v>
      </c>
      <c r="D90" s="13"/>
      <c r="E90" s="17">
        <f>+[1]Admin!D143</f>
        <v>644441.56999999983</v>
      </c>
      <c r="F90" s="13"/>
      <c r="G90" s="17">
        <f>+[1]Admin!F143</f>
        <v>683643.82000000007</v>
      </c>
      <c r="H90" s="13"/>
      <c r="I90" s="17">
        <f>+[1]Admin!H143</f>
        <v>828738.75</v>
      </c>
      <c r="J90" s="13"/>
      <c r="K90" s="13"/>
      <c r="L90" s="17">
        <f>+[1]Admin!K143</f>
        <v>345407.8125</v>
      </c>
      <c r="N90" s="17">
        <f>+[1]Admin!M143</f>
        <v>282171.38666666666</v>
      </c>
      <c r="P90" s="17">
        <f>+[1]Admin!O143</f>
        <v>63236.425833333313</v>
      </c>
      <c r="R90" s="17">
        <f>+[1]Admin!Q143</f>
        <v>239084</v>
      </c>
    </row>
    <row r="91" spans="1:18" x14ac:dyDescent="0.4">
      <c r="B91" s="29"/>
      <c r="D91" s="13"/>
      <c r="E91" s="13"/>
      <c r="F91" s="13"/>
      <c r="G91" s="13"/>
      <c r="H91" s="13"/>
      <c r="I91" s="13"/>
      <c r="J91" s="13"/>
      <c r="K91" s="13"/>
      <c r="L91" s="13"/>
      <c r="N91" s="13"/>
      <c r="P91" s="13"/>
      <c r="R91" s="13"/>
    </row>
    <row r="92" spans="1:18" x14ac:dyDescent="0.4">
      <c r="C92" s="22" t="s">
        <v>99</v>
      </c>
      <c r="D92" s="13"/>
      <c r="E92" s="34">
        <f>+E16+E33+E39+E63+E90</f>
        <v>2701017.61</v>
      </c>
      <c r="F92" s="13"/>
      <c r="G92" s="34">
        <f>+G16+G33+G39+G63+G90</f>
        <v>2833740.83</v>
      </c>
      <c r="H92" s="13"/>
      <c r="I92" s="34">
        <f>+I16+I33+I39+I63+I90</f>
        <v>3285880.75</v>
      </c>
      <c r="J92" s="13"/>
      <c r="K92" s="13"/>
      <c r="L92" s="34">
        <f>+L16+L33+L39+L63+L90</f>
        <v>1375050.3125</v>
      </c>
      <c r="N92" s="34">
        <f>+N16+N33+N39+N63+N90</f>
        <v>1149159.9883333333</v>
      </c>
      <c r="P92" s="34">
        <f>+P16+P33+P39+P63+P90</f>
        <v>222348.6575</v>
      </c>
      <c r="R92" s="34">
        <f>+R16+R33+R39+R63+R90</f>
        <v>1098064</v>
      </c>
    </row>
    <row r="93" spans="1:18" hidden="1" x14ac:dyDescent="0.4">
      <c r="D93" s="40"/>
      <c r="E93" s="17"/>
      <c r="F93" s="13"/>
      <c r="G93" s="17"/>
      <c r="H93" s="13"/>
      <c r="I93" s="17"/>
      <c r="J93" s="13"/>
      <c r="K93" s="13"/>
    </row>
    <row r="94" spans="1:18" hidden="1" x14ac:dyDescent="0.4">
      <c r="E94" s="17"/>
      <c r="F94" s="13"/>
      <c r="G94" s="17"/>
      <c r="H94" s="13"/>
      <c r="I94" s="17"/>
      <c r="J94" s="13"/>
      <c r="K94" s="13"/>
    </row>
    <row r="95" spans="1:18" ht="13.5" hidden="1" x14ac:dyDescent="0.35">
      <c r="C95" s="1"/>
      <c r="F95" s="40"/>
    </row>
    <row r="96" spans="1:18" ht="13.5" hidden="1" x14ac:dyDescent="0.35">
      <c r="B96" s="19" t="s">
        <v>100</v>
      </c>
      <c r="C96" s="1"/>
      <c r="E96" s="41">
        <v>0</v>
      </c>
      <c r="F96" s="13"/>
      <c r="G96" s="41">
        <v>0</v>
      </c>
      <c r="H96" s="13"/>
      <c r="I96" s="41">
        <v>0</v>
      </c>
      <c r="J96" s="13"/>
      <c r="K96" s="13"/>
    </row>
    <row r="97" spans="2:11" ht="13.5" hidden="1" x14ac:dyDescent="0.35">
      <c r="B97" s="19" t="s">
        <v>101</v>
      </c>
      <c r="C97" s="1"/>
      <c r="E97" s="42">
        <v>69</v>
      </c>
      <c r="F97" s="13"/>
      <c r="G97" s="41">
        <v>0</v>
      </c>
      <c r="H97" s="13"/>
      <c r="I97" s="41">
        <v>0</v>
      </c>
      <c r="J97" s="13"/>
      <c r="K97" s="13"/>
    </row>
    <row r="98" spans="2:11" ht="13.5" hidden="1" x14ac:dyDescent="0.35">
      <c r="B98" s="1" t="s">
        <v>102</v>
      </c>
      <c r="C98" s="1"/>
      <c r="E98" s="41">
        <v>28</v>
      </c>
      <c r="F98" s="13"/>
      <c r="G98" s="41">
        <v>0</v>
      </c>
      <c r="H98" s="13"/>
      <c r="I98" s="41">
        <v>0</v>
      </c>
      <c r="J98" s="13"/>
      <c r="K98" s="13"/>
    </row>
    <row r="99" spans="2:11" ht="13.5" hidden="1" x14ac:dyDescent="0.35">
      <c r="B99" s="19" t="s">
        <v>103</v>
      </c>
      <c r="C99" s="13"/>
      <c r="E99" s="13">
        <v>250</v>
      </c>
      <c r="F99" s="13"/>
      <c r="G99" s="13">
        <v>0</v>
      </c>
      <c r="H99" s="13"/>
      <c r="I99" s="13">
        <v>0</v>
      </c>
      <c r="J99" s="13"/>
      <c r="K99" s="13"/>
    </row>
    <row r="100" spans="2:11" ht="13.5" hidden="1" x14ac:dyDescent="0.35">
      <c r="B100" s="19" t="s">
        <v>104</v>
      </c>
      <c r="C100" s="1"/>
      <c r="E100" s="13">
        <v>0</v>
      </c>
      <c r="F100" s="13"/>
      <c r="G100" s="41">
        <v>0</v>
      </c>
      <c r="H100" s="13"/>
      <c r="I100" s="41">
        <v>0</v>
      </c>
      <c r="J100" s="13"/>
      <c r="K100" s="13"/>
    </row>
    <row r="101" spans="2:11" ht="13.5" hidden="1" x14ac:dyDescent="0.35">
      <c r="B101" s="19" t="s">
        <v>105</v>
      </c>
      <c r="C101" s="1"/>
      <c r="E101" s="41">
        <v>0</v>
      </c>
      <c r="F101" s="13"/>
      <c r="G101" s="41">
        <v>0</v>
      </c>
      <c r="H101" s="13"/>
      <c r="I101" s="41">
        <v>0</v>
      </c>
      <c r="J101" s="13"/>
      <c r="K101" s="13"/>
    </row>
    <row r="102" spans="2:11" ht="13.5" hidden="1" x14ac:dyDescent="0.35">
      <c r="B102" s="19" t="s">
        <v>106</v>
      </c>
      <c r="C102" s="1"/>
      <c r="E102" s="42">
        <v>0</v>
      </c>
      <c r="F102" s="13"/>
      <c r="G102" s="41">
        <v>0</v>
      </c>
      <c r="H102" s="13"/>
      <c r="I102" s="41">
        <v>0</v>
      </c>
      <c r="J102" s="13"/>
      <c r="K102" s="13"/>
    </row>
    <row r="103" spans="2:11" ht="13.5" hidden="1" x14ac:dyDescent="0.35">
      <c r="B103" s="19" t="s">
        <v>107</v>
      </c>
      <c r="C103" s="1"/>
      <c r="E103" s="42">
        <v>0</v>
      </c>
      <c r="F103" s="13"/>
      <c r="G103" s="41">
        <v>0</v>
      </c>
      <c r="H103" s="13"/>
      <c r="I103" s="41">
        <v>0</v>
      </c>
      <c r="J103" s="13"/>
      <c r="K103" s="13"/>
    </row>
    <row r="104" spans="2:11" ht="13.5" hidden="1" x14ac:dyDescent="0.35">
      <c r="B104" s="19" t="s">
        <v>108</v>
      </c>
      <c r="C104" s="1"/>
      <c r="E104" s="42">
        <v>0</v>
      </c>
      <c r="F104" s="13"/>
      <c r="G104" s="41">
        <v>0</v>
      </c>
      <c r="H104" s="13"/>
      <c r="I104" s="41">
        <v>0</v>
      </c>
      <c r="J104" s="13"/>
      <c r="K104" s="13"/>
    </row>
    <row r="105" spans="2:11" ht="13.5" hidden="1" x14ac:dyDescent="0.35">
      <c r="B105" s="19" t="s">
        <v>109</v>
      </c>
      <c r="C105" s="13"/>
      <c r="E105" s="13">
        <v>1793</v>
      </c>
      <c r="F105" s="13"/>
      <c r="G105" s="41">
        <v>0</v>
      </c>
      <c r="H105" s="13"/>
      <c r="I105" s="41">
        <v>0</v>
      </c>
      <c r="J105" s="13"/>
      <c r="K105" s="13"/>
    </row>
    <row r="106" spans="2:11" ht="13.5" hidden="1" x14ac:dyDescent="0.35">
      <c r="B106" s="19" t="s">
        <v>110</v>
      </c>
      <c r="C106" s="13"/>
      <c r="E106" s="13">
        <v>0</v>
      </c>
      <c r="F106" s="13"/>
      <c r="G106" s="41">
        <v>0</v>
      </c>
      <c r="H106" s="13"/>
      <c r="I106" s="41">
        <v>0</v>
      </c>
      <c r="J106" s="13"/>
      <c r="K106" s="13"/>
    </row>
    <row r="107" spans="2:11" ht="13.5" hidden="1" x14ac:dyDescent="0.35">
      <c r="B107" s="19" t="s">
        <v>111</v>
      </c>
      <c r="C107" s="13"/>
      <c r="E107" s="13">
        <v>0</v>
      </c>
      <c r="F107" s="13"/>
      <c r="G107" s="41">
        <v>0</v>
      </c>
      <c r="H107" s="13"/>
      <c r="I107" s="41">
        <v>0</v>
      </c>
      <c r="J107" s="13"/>
      <c r="K107" s="13"/>
    </row>
    <row r="108" spans="2:11" ht="13.5" hidden="1" x14ac:dyDescent="0.35">
      <c r="B108" s="19" t="s">
        <v>112</v>
      </c>
      <c r="C108" s="13"/>
      <c r="E108" s="13">
        <v>0</v>
      </c>
      <c r="F108" s="13"/>
      <c r="G108" s="41">
        <v>0</v>
      </c>
      <c r="H108" s="13"/>
      <c r="I108" s="41">
        <v>0</v>
      </c>
      <c r="J108" s="13"/>
      <c r="K108" s="13"/>
    </row>
    <row r="109" spans="2:11" ht="13.5" hidden="1" x14ac:dyDescent="0.35">
      <c r="B109" s="19" t="s">
        <v>113</v>
      </c>
      <c r="C109" s="1"/>
      <c r="E109" s="42">
        <v>1500</v>
      </c>
      <c r="F109" s="13"/>
      <c r="G109" s="42">
        <v>0</v>
      </c>
      <c r="H109" s="13"/>
      <c r="I109" s="42">
        <v>0</v>
      </c>
      <c r="J109" s="13"/>
      <c r="K109" s="13"/>
    </row>
    <row r="110" spans="2:11" hidden="1" x14ac:dyDescent="0.4">
      <c r="E110" s="17">
        <f>SUM(E96:E109)</f>
        <v>3640</v>
      </c>
      <c r="G110" s="17">
        <f>SUM(G96:G109)</f>
        <v>0</v>
      </c>
      <c r="I110" s="17">
        <f>SUM(I96:I109)</f>
        <v>0</v>
      </c>
    </row>
    <row r="111" spans="2:11" hidden="1" x14ac:dyDescent="0.4"/>
    <row r="112" spans="2:11" hidden="1" x14ac:dyDescent="0.4"/>
    <row r="113" hidden="1" x14ac:dyDescent="0.4"/>
    <row r="114" hidden="1" x14ac:dyDescent="0.4"/>
  </sheetData>
  <mergeCells count="3">
    <mergeCell ref="B1:R1"/>
    <mergeCell ref="B2:R2"/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Cost Centers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Brown</dc:creator>
  <cp:lastModifiedBy>James Brown</cp:lastModifiedBy>
  <dcterms:created xsi:type="dcterms:W3CDTF">2020-04-22T17:10:05Z</dcterms:created>
  <dcterms:modified xsi:type="dcterms:W3CDTF">2020-06-16T15:28:45Z</dcterms:modified>
</cp:coreProperties>
</file>