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1"/>
  </bookViews>
  <sheets>
    <sheet name="Summary" sheetId="1" r:id="rId1"/>
    <sheet name="Cost Center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<sst xmlns="http://schemas.openxmlformats.org/spreadsheetml/2006/main" count="138" uniqueCount="119">
  <si>
    <t>The Eastern Pennsylvania Conference of The UMC</t>
  </si>
  <si>
    <t xml:space="preserve">Connectional Ministries Fund (CMF) </t>
  </si>
  <si>
    <t>--------------------Full Year--------------------</t>
  </si>
  <si>
    <t>----------------------------Year-To-Date---------------------------</t>
  </si>
  <si>
    <t>Actual</t>
  </si>
  <si>
    <t>Budget</t>
  </si>
  <si>
    <t>Variance</t>
  </si>
  <si>
    <t>Income</t>
  </si>
  <si>
    <t>Connectional Ministries Fund</t>
  </si>
  <si>
    <t>Total Income</t>
  </si>
  <si>
    <t>Connectional Table Expenses</t>
  </si>
  <si>
    <t>Creating New Places for New People</t>
  </si>
  <si>
    <t>Ministry with the Poor</t>
  </si>
  <si>
    <t>Global Health</t>
  </si>
  <si>
    <t>Developing Principled Leaders</t>
  </si>
  <si>
    <t>Trustees, Administration, Communications &amp; Other</t>
  </si>
  <si>
    <t>Sub Total</t>
  </si>
  <si>
    <t>Net Connectional Ministries Operating Result</t>
  </si>
  <si>
    <t>Resolution 2018-24 - Pre-82 Pension</t>
  </si>
  <si>
    <t>SURPLUS/(DEFICIT)</t>
  </si>
  <si>
    <t>COST</t>
  </si>
  <si>
    <t>CENTER</t>
  </si>
  <si>
    <t>Expenses</t>
  </si>
  <si>
    <t>Creating New Places for New People; Revitalizing Congregations</t>
  </si>
  <si>
    <t>Office of Congregational Transformation</t>
  </si>
  <si>
    <t>Connectional Table</t>
  </si>
  <si>
    <t>Office of Outreach - Latino Plan</t>
  </si>
  <si>
    <t>New Church Starts</t>
  </si>
  <si>
    <t>Conference Leadership Committee</t>
  </si>
  <si>
    <t>6401/11</t>
  </si>
  <si>
    <t xml:space="preserve">Equitable Compensation </t>
  </si>
  <si>
    <t>Total</t>
  </si>
  <si>
    <t>UM Appalachian Ministry Network</t>
  </si>
  <si>
    <t>UM Advocacy in PA</t>
  </si>
  <si>
    <t>Conference Missions</t>
  </si>
  <si>
    <t>Prison Ministries</t>
  </si>
  <si>
    <t>Office of Urban and Global Ministries</t>
  </si>
  <si>
    <t>Church and Society</t>
  </si>
  <si>
    <t xml:space="preserve"> Metropolitan Christian Council of Philadelphia</t>
  </si>
  <si>
    <t>Pennsylvania Council of Churches</t>
  </si>
  <si>
    <t>Office of Human Relations/Leadership Ministries</t>
  </si>
  <si>
    <t>Registrations</t>
  </si>
  <si>
    <t>Commission on Religion and Race</t>
  </si>
  <si>
    <t>United Methodist Neighborhood Services</t>
  </si>
  <si>
    <t>Africa Office/Bishop Kulah</t>
  </si>
  <si>
    <t>Volunteers in Mission</t>
  </si>
  <si>
    <t>Congo Partnership</t>
  </si>
  <si>
    <t xml:space="preserve"> I - Care Team</t>
  </si>
  <si>
    <t>Health &amp; Healing Counsel</t>
  </si>
  <si>
    <t>Office of Camping and Nuturing Ministries</t>
  </si>
  <si>
    <t xml:space="preserve">Christian Edu/Worship/Older Adult Ministry </t>
  </si>
  <si>
    <t>EPA Conf Disability Concerns Committee</t>
  </si>
  <si>
    <t>Childrens Ministry Team</t>
  </si>
  <si>
    <t>Status and Role of Women: Commission On</t>
  </si>
  <si>
    <t>Youth and Young Adult Ministry</t>
  </si>
  <si>
    <t>Board of Lay Ministries</t>
  </si>
  <si>
    <t>BOOM Administration and Programs</t>
  </si>
  <si>
    <t>BOOM Pastoral Care</t>
  </si>
  <si>
    <t>BOOM Ministerial Expenses</t>
  </si>
  <si>
    <t>BOOM Ministerial Income</t>
  </si>
  <si>
    <t>DS Fund - Central District - Closed June 2017</t>
  </si>
  <si>
    <t>DS Fund - Northwest District - Closed June 2017</t>
  </si>
  <si>
    <t xml:space="preserve">DS Fund - South District </t>
  </si>
  <si>
    <t>DS Fund - North District</t>
  </si>
  <si>
    <t>DS Fund - West District</t>
  </si>
  <si>
    <t>DS Fund - East District</t>
  </si>
  <si>
    <t>DS Fund - Cabinet Mission &amp; Ministry</t>
  </si>
  <si>
    <t>Total DS Fund</t>
  </si>
  <si>
    <t>Lay training Scholarship Fund</t>
  </si>
  <si>
    <t>EPA Scholarship Committee</t>
  </si>
  <si>
    <t>Total DPL</t>
  </si>
  <si>
    <t>Administrative and Trustees</t>
  </si>
  <si>
    <t>Office of Administrative Ministries - Recoveries</t>
  </si>
  <si>
    <t>Office of Administrative Ministries - Expenses</t>
  </si>
  <si>
    <t>Office of Administrative Ministries - Net Exp</t>
  </si>
  <si>
    <t>Area Episcopacy Committee</t>
  </si>
  <si>
    <t>Bishop Area Expenses</t>
  </si>
  <si>
    <t xml:space="preserve"> Archives and History</t>
  </si>
  <si>
    <t>Trustees - Central District - Closed June 2017</t>
  </si>
  <si>
    <t>Trustees - Northwest District - Closed June 2017</t>
  </si>
  <si>
    <t>Trustees - South District</t>
  </si>
  <si>
    <t>Trustees - North District</t>
  </si>
  <si>
    <t>Trustees - West District</t>
  </si>
  <si>
    <t>Trustees - East District</t>
  </si>
  <si>
    <t>Total Trustees District Offices</t>
  </si>
  <si>
    <t>Episcopal Residence</t>
  </si>
  <si>
    <t>Conference Office Building</t>
  </si>
  <si>
    <t>Other Expense</t>
  </si>
  <si>
    <t>Total Expenses - Board of Trustees</t>
  </si>
  <si>
    <t>Bequests &amp; Gifts</t>
  </si>
  <si>
    <t>Rental Income</t>
  </si>
  <si>
    <t>Reserves</t>
  </si>
  <si>
    <t>Total Revenues - Board of Trustees</t>
  </si>
  <si>
    <t>Net Expenses - Board of Trustees</t>
  </si>
  <si>
    <t>Office of Communications</t>
  </si>
  <si>
    <t>Conference Session</t>
  </si>
  <si>
    <t>HR Committee</t>
  </si>
  <si>
    <t>NE Jurisdictional Conference Support</t>
  </si>
  <si>
    <t>Moving Expenses</t>
  </si>
  <si>
    <t>Total - Administration &amp; Trustees</t>
  </si>
  <si>
    <t xml:space="preserve">Grand Total </t>
  </si>
  <si>
    <t>Congregational Transformation Team</t>
  </si>
  <si>
    <t>Calling Disciples Resource Team</t>
  </si>
  <si>
    <t>Racial Ethnic Ministries</t>
  </si>
  <si>
    <t>Nuturing Disciples  RT</t>
  </si>
  <si>
    <t xml:space="preserve">ACWIRT </t>
  </si>
  <si>
    <t>Conference Missionary Secretary</t>
  </si>
  <si>
    <t>Religion and Race</t>
  </si>
  <si>
    <t>Status and Role of Women</t>
  </si>
  <si>
    <t>Conference Committee on Mission Personnel</t>
  </si>
  <si>
    <t xml:space="preserve">Leadership RT </t>
  </si>
  <si>
    <t>Office of HR and Leadership</t>
  </si>
  <si>
    <t>Making Disciples</t>
  </si>
  <si>
    <t>Committee on Nominations</t>
  </si>
  <si>
    <t>Conference Statistician</t>
  </si>
  <si>
    <t>Page</t>
  </si>
  <si>
    <t>#</t>
  </si>
  <si>
    <t>December 2019 Budget Report</t>
  </si>
  <si>
    <t>2019 Budget - December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</si>
</sst>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center"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37" fontId="5" fillId="0" borderId="0" xfId="42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7" fontId="5" fillId="0" borderId="13" xfId="0" applyNumberFormat="1" applyFont="1" applyFill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5" fillId="0" borderId="13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66" fontId="2" fillId="0" borderId="0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>
      <alignment horizontal="right" vertical="center"/>
    </xf>
    <xf numFmtId="37" fontId="2" fillId="0" borderId="0" xfId="42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MF\CMF%20Budget%20November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F\CMF%20Budget%20Decembe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details"/>
      <sheetName val="DATA FOR 7 yrs"/>
      <sheetName val="Base data clergy 07"/>
      <sheetName val="Other Conf"/>
      <sheetName val="clergy comp 08"/>
      <sheetName val="budget detail 09"/>
      <sheetName val="Four Fouces"/>
      <sheetName val="2008 Changes"/>
      <sheetName val="2009 Changes"/>
      <sheetName val="Mar CMF"/>
      <sheetName val="Table of Contents"/>
      <sheetName val="Summary"/>
      <sheetName val="Cost Centers"/>
      <sheetName val="CT-CNPNP;RC"/>
      <sheetName val="CT-Ministry with Poor"/>
      <sheetName val="CT-Global Health"/>
      <sheetName val="CT-DPL"/>
      <sheetName val="Adm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details"/>
      <sheetName val="DATA FOR 7 yrs"/>
      <sheetName val="Base data clergy 07"/>
      <sheetName val="Other Conf"/>
      <sheetName val="clergy comp 08"/>
      <sheetName val="budget detail 09"/>
      <sheetName val="Four Fouces"/>
      <sheetName val="2008 Changes"/>
      <sheetName val="2009 Changes"/>
      <sheetName val="Mar CMF"/>
      <sheetName val="Table of Contents"/>
      <sheetName val="Summary"/>
      <sheetName val="Cost Centers"/>
      <sheetName val="CT-CNPNP;RC"/>
      <sheetName val="CT-Ministry with Poor"/>
      <sheetName val="CT-Global Health"/>
      <sheetName val="CT-DPL"/>
      <sheetName val="Admin"/>
    </sheetNames>
    <sheetDataSet>
      <sheetData sheetId="13">
        <row r="20">
          <cell r="D20">
            <v>222644</v>
          </cell>
          <cell r="F20">
            <v>232959.9</v>
          </cell>
          <cell r="H20">
            <v>248055</v>
          </cell>
          <cell r="K20">
            <v>248055</v>
          </cell>
          <cell r="M20">
            <v>240429.13000000003</v>
          </cell>
          <cell r="O20">
            <v>7625.869999999999</v>
          </cell>
          <cell r="Q20">
            <v>232959.9</v>
          </cell>
        </row>
        <row r="24">
          <cell r="D24">
            <v>119</v>
          </cell>
          <cell r="F24">
            <v>48.23</v>
          </cell>
          <cell r="H24">
            <v>1000</v>
          </cell>
          <cell r="K24">
            <v>1000</v>
          </cell>
          <cell r="M24">
            <v>0</v>
          </cell>
          <cell r="O24">
            <v>1000</v>
          </cell>
          <cell r="Q24">
            <v>48.23</v>
          </cell>
        </row>
        <row r="41">
          <cell r="D41">
            <v>29835</v>
          </cell>
          <cell r="F41">
            <v>24162.149999999998</v>
          </cell>
          <cell r="H41">
            <v>42660</v>
          </cell>
          <cell r="K41">
            <v>42660</v>
          </cell>
          <cell r="M41">
            <v>37408.17</v>
          </cell>
          <cell r="O41">
            <v>5251.830000000002</v>
          </cell>
          <cell r="Q41">
            <v>24162.149999999998</v>
          </cell>
        </row>
        <row r="45">
          <cell r="F45">
            <v>26225</v>
          </cell>
          <cell r="H45">
            <v>26225</v>
          </cell>
          <cell r="K45">
            <v>26225</v>
          </cell>
          <cell r="M45">
            <v>26225</v>
          </cell>
          <cell r="O45">
            <v>0</v>
          </cell>
          <cell r="Q45">
            <v>26225</v>
          </cell>
        </row>
        <row r="46">
          <cell r="F46">
            <v>101984.86</v>
          </cell>
          <cell r="H46">
            <v>140200</v>
          </cell>
          <cell r="K46">
            <v>140200</v>
          </cell>
          <cell r="M46">
            <v>78915.49</v>
          </cell>
          <cell r="O46">
            <v>61284.509999999995</v>
          </cell>
          <cell r="Q46">
            <v>101984.86</v>
          </cell>
        </row>
        <row r="47">
          <cell r="D47">
            <v>104220</v>
          </cell>
        </row>
        <row r="51">
          <cell r="D51">
            <v>0</v>
          </cell>
          <cell r="F51">
            <v>0</v>
          </cell>
          <cell r="H51">
            <v>100</v>
          </cell>
          <cell r="K51">
            <v>100</v>
          </cell>
          <cell r="M51">
            <v>150</v>
          </cell>
          <cell r="O51">
            <v>-50</v>
          </cell>
          <cell r="Q51">
            <v>0</v>
          </cell>
        </row>
        <row r="69">
          <cell r="D69">
            <v>214158.46000000002</v>
          </cell>
          <cell r="F69">
            <v>215719.46000000002</v>
          </cell>
          <cell r="H69">
            <v>224505</v>
          </cell>
          <cell r="K69">
            <v>224505</v>
          </cell>
          <cell r="M69">
            <v>201102.1</v>
          </cell>
          <cell r="O69">
            <v>23402.899999999994</v>
          </cell>
          <cell r="Q69">
            <v>215719.46000000002</v>
          </cell>
        </row>
        <row r="72">
          <cell r="D72">
            <v>570976.46</v>
          </cell>
          <cell r="F72">
            <v>601099.6</v>
          </cell>
          <cell r="H72">
            <v>682745</v>
          </cell>
          <cell r="K72">
            <v>682745</v>
          </cell>
          <cell r="M72">
            <v>584229.89</v>
          </cell>
          <cell r="O72">
            <v>98515.10999999999</v>
          </cell>
          <cell r="Q72">
            <v>601099.6</v>
          </cell>
        </row>
      </sheetData>
      <sheetData sheetId="14">
        <row r="11">
          <cell r="D11">
            <v>0</v>
          </cell>
          <cell r="F11">
            <v>0</v>
          </cell>
          <cell r="H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</row>
        <row r="15">
          <cell r="D15">
            <v>6000</v>
          </cell>
          <cell r="F15">
            <v>6000</v>
          </cell>
          <cell r="H15">
            <v>6000</v>
          </cell>
          <cell r="K15">
            <v>6000</v>
          </cell>
          <cell r="M15">
            <v>6000</v>
          </cell>
          <cell r="O15">
            <v>0</v>
          </cell>
          <cell r="Q15">
            <v>6000</v>
          </cell>
        </row>
        <row r="18">
          <cell r="D18">
            <v>0</v>
          </cell>
          <cell r="F18">
            <v>0</v>
          </cell>
          <cell r="H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23">
          <cell r="D23">
            <v>0</v>
          </cell>
          <cell r="F23">
            <v>198.49</v>
          </cell>
          <cell r="H23">
            <v>900</v>
          </cell>
          <cell r="K23">
            <v>900</v>
          </cell>
          <cell r="M23">
            <v>366.19</v>
          </cell>
          <cell r="O23">
            <v>533.81</v>
          </cell>
          <cell r="Q23">
            <v>198.49</v>
          </cell>
        </row>
        <row r="41">
          <cell r="D41">
            <v>71673</v>
          </cell>
          <cell r="F41">
            <v>69077.66</v>
          </cell>
          <cell r="H41">
            <v>80212</v>
          </cell>
          <cell r="K41">
            <v>80212</v>
          </cell>
          <cell r="M41">
            <v>76299.68</v>
          </cell>
          <cell r="O41">
            <v>3912.32</v>
          </cell>
          <cell r="Q41">
            <v>69077.66</v>
          </cell>
        </row>
        <row r="45">
          <cell r="D45">
            <v>0</v>
          </cell>
          <cell r="F45">
            <v>2150</v>
          </cell>
          <cell r="H45">
            <v>2000</v>
          </cell>
          <cell r="K45">
            <v>2000</v>
          </cell>
          <cell r="M45">
            <v>1650</v>
          </cell>
          <cell r="O45">
            <v>350</v>
          </cell>
          <cell r="Q45">
            <v>2150</v>
          </cell>
        </row>
        <row r="50">
          <cell r="D50">
            <v>5000</v>
          </cell>
          <cell r="F50">
            <v>5000</v>
          </cell>
          <cell r="H50">
            <v>5000</v>
          </cell>
          <cell r="K50">
            <v>5000</v>
          </cell>
          <cell r="M50">
            <v>5000</v>
          </cell>
          <cell r="O50">
            <v>0</v>
          </cell>
          <cell r="Q50">
            <v>5000</v>
          </cell>
        </row>
        <row r="54">
          <cell r="D54">
            <v>5000</v>
          </cell>
          <cell r="F54">
            <v>5000</v>
          </cell>
          <cell r="H54">
            <v>5000</v>
          </cell>
          <cell r="K54">
            <v>5000</v>
          </cell>
          <cell r="M54">
            <v>5000</v>
          </cell>
          <cell r="O54">
            <v>0</v>
          </cell>
          <cell r="Q54">
            <v>5000</v>
          </cell>
        </row>
        <row r="57">
          <cell r="D57">
            <v>-12680</v>
          </cell>
          <cell r="F57">
            <v>-10526</v>
          </cell>
          <cell r="H57">
            <v>-10000</v>
          </cell>
          <cell r="K57">
            <v>-10000</v>
          </cell>
          <cell r="M57">
            <v>-9297</v>
          </cell>
          <cell r="O57">
            <v>-703</v>
          </cell>
          <cell r="Q57">
            <v>-10526</v>
          </cell>
        </row>
        <row r="61">
          <cell r="D61">
            <v>43681</v>
          </cell>
          <cell r="F61">
            <v>40299</v>
          </cell>
          <cell r="H61">
            <v>25000</v>
          </cell>
          <cell r="K61">
            <v>25000</v>
          </cell>
          <cell r="M61">
            <v>34524.22</v>
          </cell>
          <cell r="O61">
            <v>-9524.220000000001</v>
          </cell>
          <cell r="Q61">
            <v>40299</v>
          </cell>
        </row>
        <row r="65">
          <cell r="D65">
            <v>2937</v>
          </cell>
          <cell r="F65">
            <v>1552.65</v>
          </cell>
          <cell r="H65">
            <v>6700</v>
          </cell>
          <cell r="K65">
            <v>6700</v>
          </cell>
          <cell r="M65">
            <v>7393.28</v>
          </cell>
          <cell r="O65">
            <v>-693.2799999999997</v>
          </cell>
          <cell r="Q65">
            <v>1552.65</v>
          </cell>
        </row>
        <row r="69">
          <cell r="D69">
            <v>0</v>
          </cell>
          <cell r="F69">
            <v>0</v>
          </cell>
          <cell r="H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7">
          <cell r="D77">
            <v>2500</v>
          </cell>
          <cell r="F77">
            <v>4000</v>
          </cell>
          <cell r="H77">
            <v>4000</v>
          </cell>
          <cell r="K77">
            <v>4000</v>
          </cell>
          <cell r="M77">
            <v>4000</v>
          </cell>
          <cell r="O77">
            <v>0</v>
          </cell>
          <cell r="Q77">
            <v>4000</v>
          </cell>
        </row>
        <row r="81">
          <cell r="D81">
            <v>500</v>
          </cell>
          <cell r="F81">
            <v>500</v>
          </cell>
          <cell r="H81">
            <v>500</v>
          </cell>
          <cell r="K81">
            <v>500</v>
          </cell>
          <cell r="M81">
            <v>500</v>
          </cell>
          <cell r="O81">
            <v>0</v>
          </cell>
          <cell r="Q81">
            <v>500</v>
          </cell>
        </row>
        <row r="83">
          <cell r="D83">
            <v>124611</v>
          </cell>
          <cell r="F83">
            <v>123251.8</v>
          </cell>
          <cell r="H83">
            <v>125312</v>
          </cell>
          <cell r="K83">
            <v>125312</v>
          </cell>
          <cell r="M83">
            <v>131436.37</v>
          </cell>
          <cell r="O83">
            <v>-6124.370000000001</v>
          </cell>
          <cell r="Q83">
            <v>123251.8</v>
          </cell>
        </row>
      </sheetData>
      <sheetData sheetId="15">
        <row r="10">
          <cell r="D10">
            <v>4398</v>
          </cell>
          <cell r="F10">
            <v>6584.99</v>
          </cell>
          <cell r="H10">
            <v>12770</v>
          </cell>
          <cell r="K10">
            <v>12770</v>
          </cell>
          <cell r="M10">
            <v>7636.9</v>
          </cell>
          <cell r="O10">
            <v>5133.1</v>
          </cell>
          <cell r="Q10">
            <v>6584.99</v>
          </cell>
        </row>
        <row r="14">
          <cell r="D14">
            <v>0</v>
          </cell>
          <cell r="F14">
            <v>150</v>
          </cell>
          <cell r="H14">
            <v>1500</v>
          </cell>
          <cell r="K14">
            <v>1500</v>
          </cell>
          <cell r="M14">
            <v>150</v>
          </cell>
          <cell r="O14">
            <v>1350</v>
          </cell>
          <cell r="Q14">
            <v>150</v>
          </cell>
        </row>
        <row r="17">
          <cell r="D17">
            <v>4398</v>
          </cell>
          <cell r="F17">
            <v>6734.99</v>
          </cell>
          <cell r="H17">
            <v>14270</v>
          </cell>
          <cell r="K17">
            <v>14270</v>
          </cell>
          <cell r="M17">
            <v>7786.9</v>
          </cell>
          <cell r="O17">
            <v>6483.1</v>
          </cell>
          <cell r="Q17">
            <v>6734.99</v>
          </cell>
        </row>
      </sheetData>
      <sheetData sheetId="16">
        <row r="11">
          <cell r="D11">
            <v>237000</v>
          </cell>
          <cell r="F11">
            <v>237000</v>
          </cell>
          <cell r="H11">
            <v>237000</v>
          </cell>
          <cell r="K11">
            <v>237000</v>
          </cell>
          <cell r="M11">
            <v>237000</v>
          </cell>
          <cell r="O11">
            <v>0</v>
          </cell>
          <cell r="Q11">
            <v>237000</v>
          </cell>
        </row>
        <row r="15">
          <cell r="D15">
            <v>0</v>
          </cell>
          <cell r="F15">
            <v>0</v>
          </cell>
          <cell r="H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</row>
        <row r="19">
          <cell r="D19">
            <v>0</v>
          </cell>
          <cell r="F19">
            <v>0</v>
          </cell>
          <cell r="H19">
            <v>4500</v>
          </cell>
          <cell r="K19">
            <v>4500</v>
          </cell>
          <cell r="M19">
            <v>198.6</v>
          </cell>
          <cell r="O19">
            <v>4301.4</v>
          </cell>
          <cell r="Q19">
            <v>0</v>
          </cell>
        </row>
        <row r="22">
          <cell r="D22">
            <v>0</v>
          </cell>
          <cell r="F22">
            <v>1505.4</v>
          </cell>
          <cell r="H22">
            <v>1500</v>
          </cell>
          <cell r="K22">
            <v>1500</v>
          </cell>
          <cell r="M22">
            <v>466.81</v>
          </cell>
          <cell r="O22">
            <v>1033.19</v>
          </cell>
          <cell r="Q22">
            <v>1505.4</v>
          </cell>
        </row>
        <row r="24">
          <cell r="D24">
            <v>0</v>
          </cell>
          <cell r="F24">
            <v>0</v>
          </cell>
          <cell r="H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40">
          <cell r="D40">
            <v>42644.16</v>
          </cell>
          <cell r="F40">
            <v>44522.93</v>
          </cell>
          <cell r="H40">
            <v>66728</v>
          </cell>
          <cell r="K40">
            <v>66728</v>
          </cell>
          <cell r="M40">
            <v>85261.20000000001</v>
          </cell>
          <cell r="O40">
            <v>-18533.2</v>
          </cell>
          <cell r="Q40">
            <v>44522.93</v>
          </cell>
        </row>
        <row r="48">
          <cell r="D48">
            <v>3991</v>
          </cell>
          <cell r="F48">
            <v>218.80999999999995</v>
          </cell>
          <cell r="H48">
            <v>6000</v>
          </cell>
          <cell r="K48">
            <v>6000</v>
          </cell>
          <cell r="M48">
            <v>2820.46</v>
          </cell>
          <cell r="O48">
            <v>3179.54</v>
          </cell>
          <cell r="Q48">
            <v>218.80999999999995</v>
          </cell>
        </row>
        <row r="57">
          <cell r="D57">
            <v>25725</v>
          </cell>
          <cell r="F57">
            <v>25974.829999999998</v>
          </cell>
          <cell r="H57">
            <v>28750</v>
          </cell>
          <cell r="K57">
            <v>28750</v>
          </cell>
          <cell r="M57">
            <v>27156.239999999998</v>
          </cell>
          <cell r="O57">
            <v>1593.7599999999993</v>
          </cell>
          <cell r="Q57">
            <v>25974.829999999998</v>
          </cell>
        </row>
        <row r="62">
          <cell r="D62">
            <v>12145</v>
          </cell>
          <cell r="F62">
            <v>16400.54</v>
          </cell>
          <cell r="H62">
            <v>16000</v>
          </cell>
          <cell r="K62">
            <v>16000</v>
          </cell>
          <cell r="M62">
            <v>22548.37</v>
          </cell>
          <cell r="O62">
            <v>-6548.369999999999</v>
          </cell>
          <cell r="Q62">
            <v>16400.54</v>
          </cell>
        </row>
        <row r="71">
          <cell r="D71">
            <v>95462</v>
          </cell>
          <cell r="F71">
            <v>77590.15</v>
          </cell>
          <cell r="H71">
            <v>91300</v>
          </cell>
          <cell r="K71">
            <v>91300</v>
          </cell>
          <cell r="M71">
            <v>79986.3</v>
          </cell>
          <cell r="O71">
            <v>11313.699999999999</v>
          </cell>
          <cell r="Q71">
            <v>77590.15</v>
          </cell>
        </row>
        <row r="76">
          <cell r="D76">
            <v>-118159</v>
          </cell>
          <cell r="F76">
            <v>-100243.29</v>
          </cell>
          <cell r="H76">
            <v>-104312</v>
          </cell>
          <cell r="K76">
            <v>-104312</v>
          </cell>
          <cell r="M76">
            <v>-83662.77</v>
          </cell>
          <cell r="O76">
            <v>-20649.23</v>
          </cell>
          <cell r="Q76">
            <v>-100243.29</v>
          </cell>
        </row>
        <row r="98">
          <cell r="D98">
            <v>105122.59000000001</v>
          </cell>
          <cell r="F98">
            <v>0</v>
          </cell>
          <cell r="H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</row>
        <row r="117">
          <cell r="D117">
            <v>109299</v>
          </cell>
          <cell r="F117">
            <v>0</v>
          </cell>
          <cell r="H117">
            <v>0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</row>
        <row r="135">
          <cell r="D135">
            <v>200645</v>
          </cell>
          <cell r="F135">
            <v>203289.08000000005</v>
          </cell>
          <cell r="H135">
            <v>233701</v>
          </cell>
          <cell r="K135">
            <v>233701</v>
          </cell>
          <cell r="M135">
            <v>209342.31999999998</v>
          </cell>
          <cell r="O135">
            <v>24358.680000000004</v>
          </cell>
          <cell r="Q135">
            <v>203289.08000000005</v>
          </cell>
        </row>
        <row r="154">
          <cell r="D154">
            <v>204183</v>
          </cell>
          <cell r="F154">
            <v>263401.12999999995</v>
          </cell>
          <cell r="H154">
            <v>276251</v>
          </cell>
          <cell r="K154">
            <v>276251</v>
          </cell>
          <cell r="M154">
            <v>268377.49</v>
          </cell>
          <cell r="O154">
            <v>7873.509999999998</v>
          </cell>
          <cell r="Q154">
            <v>263401.12999999995</v>
          </cell>
        </row>
        <row r="173">
          <cell r="D173">
            <v>227549</v>
          </cell>
          <cell r="F173">
            <v>246399.18</v>
          </cell>
          <cell r="H173">
            <v>250341</v>
          </cell>
          <cell r="K173">
            <v>250341</v>
          </cell>
          <cell r="M173">
            <v>246761.77</v>
          </cell>
          <cell r="O173">
            <v>3579.2300000000005</v>
          </cell>
          <cell r="Q173">
            <v>246399.18</v>
          </cell>
        </row>
        <row r="191">
          <cell r="D191">
            <v>217475</v>
          </cell>
          <cell r="F191">
            <v>210516.85</v>
          </cell>
          <cell r="H191">
            <v>225587</v>
          </cell>
          <cell r="K191">
            <v>225587</v>
          </cell>
          <cell r="M191">
            <v>221856.36000000002</v>
          </cell>
          <cell r="O191">
            <v>3730.640000000006</v>
          </cell>
          <cell r="Q191">
            <v>210516.85</v>
          </cell>
        </row>
        <row r="197">
          <cell r="D197">
            <v>99774</v>
          </cell>
          <cell r="F197">
            <v>93914</v>
          </cell>
          <cell r="H197">
            <v>100000</v>
          </cell>
          <cell r="K197">
            <v>100000</v>
          </cell>
          <cell r="M197">
            <v>96263</v>
          </cell>
          <cell r="O197">
            <v>3737</v>
          </cell>
          <cell r="Q197">
            <v>93914</v>
          </cell>
        </row>
        <row r="199">
          <cell r="D199">
            <v>1164047.59</v>
          </cell>
          <cell r="F199">
            <v>1017520.24</v>
          </cell>
          <cell r="H199">
            <v>1085880</v>
          </cell>
          <cell r="K199">
            <v>1085880</v>
          </cell>
          <cell r="M199">
            <v>1042600.94</v>
          </cell>
          <cell r="O199">
            <v>43279.06000000001</v>
          </cell>
          <cell r="Q199">
            <v>1017520.24</v>
          </cell>
        </row>
        <row r="203">
          <cell r="D203">
            <v>0</v>
          </cell>
          <cell r="F203">
            <v>0</v>
          </cell>
          <cell r="H203">
            <v>2000</v>
          </cell>
          <cell r="K203">
            <v>2000</v>
          </cell>
          <cell r="M203">
            <v>1100</v>
          </cell>
          <cell r="O203">
            <v>900</v>
          </cell>
          <cell r="Q203">
            <v>0</v>
          </cell>
        </row>
        <row r="206">
          <cell r="D206">
            <v>13000</v>
          </cell>
          <cell r="F206">
            <v>5000</v>
          </cell>
          <cell r="H206">
            <v>10000</v>
          </cell>
          <cell r="K206">
            <v>10000</v>
          </cell>
          <cell r="M206">
            <v>10000</v>
          </cell>
          <cell r="O206">
            <v>0</v>
          </cell>
          <cell r="Q206">
            <v>5000</v>
          </cell>
        </row>
        <row r="209">
          <cell r="D209">
            <v>1475855.75</v>
          </cell>
          <cell r="F209">
            <v>1325489.6099999999</v>
          </cell>
          <cell r="H209">
            <v>1445346</v>
          </cell>
          <cell r="K209">
            <v>1445346</v>
          </cell>
          <cell r="M209">
            <v>1425476.1500000001</v>
          </cell>
          <cell r="O209">
            <v>19869.850000000013</v>
          </cell>
          <cell r="Q209">
            <v>1325489.6099999999</v>
          </cell>
        </row>
      </sheetData>
      <sheetData sheetId="17">
        <row r="15">
          <cell r="D15">
            <v>-306270</v>
          </cell>
          <cell r="F15">
            <v>-303151.8</v>
          </cell>
          <cell r="H15">
            <v>-305500</v>
          </cell>
          <cell r="K15">
            <v>-305500</v>
          </cell>
          <cell r="M15">
            <v>-302747.05</v>
          </cell>
          <cell r="O15">
            <v>-2752.95</v>
          </cell>
          <cell r="Q15">
            <v>-303151.8</v>
          </cell>
        </row>
        <row r="29">
          <cell r="D29">
            <v>641708</v>
          </cell>
          <cell r="F29">
            <v>626601.7899999999</v>
          </cell>
          <cell r="H29">
            <v>636349</v>
          </cell>
          <cell r="K29">
            <v>636349</v>
          </cell>
          <cell r="M29">
            <v>595444.14</v>
          </cell>
          <cell r="O29">
            <v>40904.86</v>
          </cell>
          <cell r="Q29">
            <v>626601.7899999999</v>
          </cell>
        </row>
        <row r="30">
          <cell r="D30">
            <v>335438</v>
          </cell>
          <cell r="F30">
            <v>323449.98999999993</v>
          </cell>
          <cell r="H30">
            <v>330849</v>
          </cell>
          <cell r="K30">
            <v>330849</v>
          </cell>
          <cell r="M30">
            <v>292697.09</v>
          </cell>
          <cell r="O30">
            <v>38151.91</v>
          </cell>
          <cell r="Q30">
            <v>323449.98999999993</v>
          </cell>
        </row>
        <row r="34">
          <cell r="D34">
            <v>22000</v>
          </cell>
          <cell r="F34">
            <v>22000</v>
          </cell>
          <cell r="H34">
            <v>22000</v>
          </cell>
          <cell r="K34">
            <v>22000</v>
          </cell>
          <cell r="M34">
            <v>22000</v>
          </cell>
          <cell r="O34">
            <v>0</v>
          </cell>
          <cell r="Q34">
            <v>22000</v>
          </cell>
        </row>
        <row r="38">
          <cell r="D38">
            <v>22000</v>
          </cell>
          <cell r="F38">
            <v>22000</v>
          </cell>
          <cell r="H38">
            <v>22000</v>
          </cell>
          <cell r="K38">
            <v>22000</v>
          </cell>
          <cell r="M38">
            <v>22000</v>
          </cell>
          <cell r="O38">
            <v>0</v>
          </cell>
          <cell r="Q38">
            <v>22000</v>
          </cell>
        </row>
        <row r="43">
          <cell r="D43">
            <v>6360</v>
          </cell>
          <cell r="F43">
            <v>10000</v>
          </cell>
          <cell r="H43">
            <v>15000</v>
          </cell>
          <cell r="K43">
            <v>15000</v>
          </cell>
          <cell r="M43">
            <v>12360</v>
          </cell>
          <cell r="O43">
            <v>2640</v>
          </cell>
          <cell r="Q43">
            <v>10000</v>
          </cell>
        </row>
        <row r="52">
          <cell r="D52">
            <v>7097</v>
          </cell>
          <cell r="F52">
            <v>0</v>
          </cell>
          <cell r="H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</row>
        <row r="60">
          <cell r="D60">
            <v>10215</v>
          </cell>
          <cell r="F60">
            <v>0</v>
          </cell>
          <cell r="H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71">
          <cell r="D71">
            <v>35340</v>
          </cell>
          <cell r="F71">
            <v>31401.71</v>
          </cell>
          <cell r="H71">
            <v>27460</v>
          </cell>
          <cell r="K71">
            <v>27460</v>
          </cell>
          <cell r="M71">
            <v>28054.87</v>
          </cell>
          <cell r="O71">
            <v>-594.8700000000006</v>
          </cell>
          <cell r="Q71">
            <v>31401.71</v>
          </cell>
        </row>
        <row r="80">
          <cell r="D80">
            <v>25293</v>
          </cell>
          <cell r="F80">
            <v>17378.46</v>
          </cell>
          <cell r="H80">
            <v>0</v>
          </cell>
          <cell r="K80">
            <v>0</v>
          </cell>
          <cell r="M80">
            <v>1200</v>
          </cell>
          <cell r="O80">
            <v>-1200</v>
          </cell>
          <cell r="Q80">
            <v>17378.46</v>
          </cell>
        </row>
        <row r="90">
          <cell r="D90">
            <v>10245</v>
          </cell>
          <cell r="F90">
            <v>9600</v>
          </cell>
          <cell r="H90">
            <v>9600</v>
          </cell>
          <cell r="K90">
            <v>9600</v>
          </cell>
          <cell r="M90">
            <v>9600</v>
          </cell>
          <cell r="O90">
            <v>0</v>
          </cell>
          <cell r="Q90">
            <v>9600</v>
          </cell>
        </row>
        <row r="98">
          <cell r="D98">
            <v>49124</v>
          </cell>
          <cell r="F98">
            <v>45860.57</v>
          </cell>
          <cell r="H98">
            <v>45600</v>
          </cell>
          <cell r="K98">
            <v>45600</v>
          </cell>
          <cell r="M98">
            <v>45112.72</v>
          </cell>
          <cell r="O98">
            <v>487.27999999999975</v>
          </cell>
          <cell r="Q98">
            <v>45860.57</v>
          </cell>
        </row>
        <row r="100">
          <cell r="D100">
            <v>137314</v>
          </cell>
          <cell r="F100">
            <v>104240.73999999999</v>
          </cell>
          <cell r="H100">
            <v>82660</v>
          </cell>
          <cell r="K100">
            <v>82660</v>
          </cell>
          <cell r="M100">
            <v>83967.59</v>
          </cell>
          <cell r="O100">
            <v>-1307.5900000000008</v>
          </cell>
          <cell r="Q100">
            <v>104240.73999999999</v>
          </cell>
        </row>
        <row r="113">
          <cell r="D113">
            <v>9360</v>
          </cell>
          <cell r="F113">
            <v>-7322.140000000001</v>
          </cell>
          <cell r="H113">
            <v>-2000</v>
          </cell>
          <cell r="K113">
            <v>-2000</v>
          </cell>
          <cell r="M113">
            <v>-7729.280000000002</v>
          </cell>
          <cell r="O113">
            <v>5729.28</v>
          </cell>
          <cell r="Q113">
            <v>-7322.140000000001</v>
          </cell>
        </row>
        <row r="123">
          <cell r="D123">
            <v>75435</v>
          </cell>
          <cell r="F123">
            <v>76004.79000000001</v>
          </cell>
          <cell r="H123">
            <v>94000</v>
          </cell>
          <cell r="K123">
            <v>94000</v>
          </cell>
          <cell r="M123">
            <v>98659.81999999999</v>
          </cell>
          <cell r="O123">
            <v>-4659.82</v>
          </cell>
          <cell r="Q123">
            <v>76004.79000000001</v>
          </cell>
        </row>
        <row r="129">
          <cell r="D129">
            <v>22439</v>
          </cell>
          <cell r="F129">
            <v>38243.37</v>
          </cell>
          <cell r="H129">
            <v>40500</v>
          </cell>
          <cell r="K129">
            <v>40500</v>
          </cell>
          <cell r="M129">
            <v>34035.56</v>
          </cell>
          <cell r="O129">
            <v>6464.4400000000005</v>
          </cell>
          <cell r="Q129">
            <v>38243.37</v>
          </cell>
        </row>
        <row r="131">
          <cell r="D131">
            <v>244548</v>
          </cell>
          <cell r="F131">
            <v>211166.76</v>
          </cell>
          <cell r="H131">
            <v>215160</v>
          </cell>
          <cell r="K131">
            <v>215160</v>
          </cell>
          <cell r="M131">
            <v>208933.69</v>
          </cell>
          <cell r="O131">
            <v>6226.3099999999995</v>
          </cell>
          <cell r="Q131">
            <v>211166.76</v>
          </cell>
        </row>
        <row r="133">
          <cell r="D133">
            <v>-19397</v>
          </cell>
          <cell r="F133">
            <v>-34709</v>
          </cell>
          <cell r="H133">
            <v>-20000</v>
          </cell>
          <cell r="K133">
            <v>-20000</v>
          </cell>
          <cell r="M133">
            <v>-36768</v>
          </cell>
          <cell r="O133">
            <v>16768</v>
          </cell>
          <cell r="Q133">
            <v>-34709</v>
          </cell>
        </row>
        <row r="134">
          <cell r="D134">
            <v>-11435</v>
          </cell>
          <cell r="F134">
            <v>-11435</v>
          </cell>
          <cell r="H134">
            <v>-11435</v>
          </cell>
          <cell r="K134">
            <v>-11435</v>
          </cell>
          <cell r="M134">
            <v>-11435</v>
          </cell>
          <cell r="O134">
            <v>0</v>
          </cell>
          <cell r="Q134">
            <v>-11435</v>
          </cell>
        </row>
        <row r="135">
          <cell r="D135">
            <v>-76364</v>
          </cell>
          <cell r="F135">
            <v>-76364</v>
          </cell>
          <cell r="H135">
            <v>-72000</v>
          </cell>
          <cell r="K135">
            <v>-72000</v>
          </cell>
          <cell r="M135">
            <v>-72000</v>
          </cell>
          <cell r="O135">
            <v>0</v>
          </cell>
          <cell r="Q135">
            <v>-76364</v>
          </cell>
        </row>
        <row r="136">
          <cell r="D136">
            <v>-107196</v>
          </cell>
          <cell r="F136">
            <v>-122508</v>
          </cell>
          <cell r="H136">
            <v>-103435</v>
          </cell>
          <cell r="K136">
            <v>-103435</v>
          </cell>
          <cell r="M136">
            <v>-120203</v>
          </cell>
          <cell r="O136">
            <v>16768</v>
          </cell>
          <cell r="Q136">
            <v>-122508</v>
          </cell>
        </row>
        <row r="138">
          <cell r="D138">
            <v>137352</v>
          </cell>
          <cell r="F138">
            <v>88658.76000000001</v>
          </cell>
          <cell r="H138">
            <v>111725</v>
          </cell>
          <cell r="K138">
            <v>111725</v>
          </cell>
          <cell r="M138">
            <v>88730.69</v>
          </cell>
          <cell r="O138">
            <v>22994.309999999998</v>
          </cell>
          <cell r="Q138">
            <v>88658.76000000001</v>
          </cell>
        </row>
        <row r="157">
          <cell r="D157">
            <v>110660.56</v>
          </cell>
          <cell r="F157">
            <v>112524.33999999998</v>
          </cell>
          <cell r="H157">
            <v>123019</v>
          </cell>
          <cell r="K157">
            <v>123019</v>
          </cell>
          <cell r="M157">
            <v>112125.48000000001</v>
          </cell>
          <cell r="O157">
            <v>10893.519999999997</v>
          </cell>
          <cell r="Q157">
            <v>112524.33999999998</v>
          </cell>
        </row>
        <row r="169">
          <cell r="D169">
            <v>1506.2400000000034</v>
          </cell>
          <cell r="F169">
            <v>3737.0599999999995</v>
          </cell>
          <cell r="H169">
            <v>0</v>
          </cell>
          <cell r="K169">
            <v>0</v>
          </cell>
          <cell r="M169">
            <v>3111.209999999988</v>
          </cell>
          <cell r="O169">
            <v>-3111.2099999999828</v>
          </cell>
          <cell r="Q169">
            <v>3737.0599999999995</v>
          </cell>
        </row>
        <row r="173">
          <cell r="D173">
            <v>0</v>
          </cell>
          <cell r="F173">
            <v>0</v>
          </cell>
          <cell r="H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</row>
        <row r="178">
          <cell r="D178">
            <v>35057</v>
          </cell>
          <cell r="F178">
            <v>35057</v>
          </cell>
          <cell r="H178">
            <v>35057</v>
          </cell>
          <cell r="K178">
            <v>35057</v>
          </cell>
          <cell r="M178">
            <v>35057</v>
          </cell>
          <cell r="O178">
            <v>0</v>
          </cell>
          <cell r="Q178">
            <v>35057</v>
          </cell>
        </row>
        <row r="182">
          <cell r="D182">
            <v>72023</v>
          </cell>
          <cell r="F182">
            <v>39292.88</v>
          </cell>
          <cell r="H182">
            <v>85000</v>
          </cell>
          <cell r="K182">
            <v>85000</v>
          </cell>
          <cell r="M182">
            <v>73397.59</v>
          </cell>
          <cell r="O182">
            <v>11602.410000000003</v>
          </cell>
          <cell r="Q182">
            <v>39292.88</v>
          </cell>
        </row>
        <row r="184">
          <cell r="D184">
            <v>742396.8</v>
          </cell>
          <cell r="F184">
            <v>656720.0299999999</v>
          </cell>
          <cell r="H184">
            <v>744650</v>
          </cell>
          <cell r="K184">
            <v>744650</v>
          </cell>
          <cell r="M184">
            <v>661479.06</v>
          </cell>
          <cell r="O184">
            <v>83170.94000000002</v>
          </cell>
          <cell r="Q184">
            <v>656720.0299999999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4"/>
  <sheetViews>
    <sheetView zoomScalePageLayoutView="0" workbookViewId="0" topLeftCell="A1">
      <selection activeCell="M17" sqref="M17"/>
    </sheetView>
  </sheetViews>
  <sheetFormatPr defaultColWidth="10.7109375" defaultRowHeight="15"/>
  <cols>
    <col min="1" max="1" width="4.8515625" style="1" customWidth="1"/>
    <col min="2" max="2" width="49.421875" style="5" customWidth="1"/>
    <col min="3" max="3" width="1.7109375" style="1" customWidth="1"/>
    <col min="4" max="4" width="11.00390625" style="1" customWidth="1"/>
    <col min="5" max="5" width="1.7109375" style="1" customWidth="1"/>
    <col min="6" max="6" width="11.00390625" style="1" customWidth="1"/>
    <col min="7" max="7" width="1.421875" style="1" customWidth="1"/>
    <col min="8" max="8" width="11.00390625" style="1" customWidth="1"/>
    <col min="9" max="10" width="1.421875" style="1" customWidth="1"/>
    <col min="11" max="11" width="11.00390625" style="1" customWidth="1"/>
    <col min="12" max="12" width="1.421875" style="1" customWidth="1"/>
    <col min="13" max="13" width="11.00390625" style="1" customWidth="1"/>
    <col min="14" max="14" width="1.421875" style="1" customWidth="1"/>
    <col min="15" max="15" width="11.00390625" style="1" customWidth="1"/>
    <col min="16" max="16" width="1.421875" style="1" customWidth="1"/>
    <col min="17" max="17" width="11.00390625" style="1" customWidth="1"/>
    <col min="18" max="16384" width="10.7109375" style="1" customWidth="1"/>
  </cols>
  <sheetData>
    <row r="1" spans="2:17" ht="24.7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24.75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24.75" customHeight="1">
      <c r="B3" s="46" t="s">
        <v>117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ht="17.25">
      <c r="B4" s="4"/>
      <c r="C4" s="4"/>
      <c r="D4" s="4"/>
      <c r="E4" s="4"/>
      <c r="F4" s="4"/>
      <c r="G4" s="4"/>
      <c r="H4" s="4"/>
      <c r="I4" s="4"/>
      <c r="J4" s="2"/>
      <c r="K4" s="5"/>
      <c r="L4" s="5"/>
      <c r="M4" s="5"/>
      <c r="N4" s="5"/>
      <c r="O4" s="5"/>
      <c r="P4" s="5"/>
      <c r="Q4" s="5"/>
    </row>
    <row r="5" spans="2:17" ht="17.25"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4:11" ht="15">
      <c r="D6" s="7" t="s">
        <v>2</v>
      </c>
      <c r="K6" s="7" t="s">
        <v>3</v>
      </c>
    </row>
    <row r="7" spans="2:11" ht="15">
      <c r="B7" s="8"/>
      <c r="D7" s="7"/>
      <c r="K7" s="9"/>
    </row>
    <row r="8" spans="2:17" ht="13.5">
      <c r="B8" s="10"/>
      <c r="D8" s="11">
        <v>2017</v>
      </c>
      <c r="F8" s="11">
        <v>2018</v>
      </c>
      <c r="H8" s="11">
        <v>2019</v>
      </c>
      <c r="K8" s="11">
        <v>2019</v>
      </c>
      <c r="M8" s="11">
        <v>2019</v>
      </c>
      <c r="Q8" s="11">
        <v>2018</v>
      </c>
    </row>
    <row r="9" spans="4:17" ht="15">
      <c r="D9" s="11" t="s">
        <v>4</v>
      </c>
      <c r="F9" s="11" t="s">
        <v>4</v>
      </c>
      <c r="H9" s="11" t="s">
        <v>5</v>
      </c>
      <c r="K9" s="11" t="s">
        <v>5</v>
      </c>
      <c r="M9" s="11" t="s">
        <v>4</v>
      </c>
      <c r="O9" s="9" t="s">
        <v>6</v>
      </c>
      <c r="Q9" s="11" t="s">
        <v>4</v>
      </c>
    </row>
    <row r="10" spans="2:228" ht="15">
      <c r="B10" s="12" t="s">
        <v>7</v>
      </c>
      <c r="T10" s="13"/>
      <c r="X10" s="13"/>
      <c r="AB10" s="13"/>
      <c r="AF10" s="13"/>
      <c r="AJ10" s="13"/>
      <c r="AN10" s="13"/>
      <c r="AR10" s="13"/>
      <c r="AV10" s="13"/>
      <c r="AZ10" s="13"/>
      <c r="BD10" s="13"/>
      <c r="BH10" s="13"/>
      <c r="BL10" s="13"/>
      <c r="BP10" s="13"/>
      <c r="BT10" s="13"/>
      <c r="BX10" s="13"/>
      <c r="CB10" s="13"/>
      <c r="CF10" s="13"/>
      <c r="CJ10" s="13"/>
      <c r="CN10" s="13"/>
      <c r="CR10" s="13"/>
      <c r="CV10" s="13"/>
      <c r="CZ10" s="13"/>
      <c r="DD10" s="13"/>
      <c r="DH10" s="13"/>
      <c r="DL10" s="13"/>
      <c r="DP10" s="13"/>
      <c r="DT10" s="13"/>
      <c r="DX10" s="13"/>
      <c r="EB10" s="13"/>
      <c r="EF10" s="13"/>
      <c r="EJ10" s="13"/>
      <c r="EN10" s="13"/>
      <c r="ER10" s="13"/>
      <c r="EV10" s="13"/>
      <c r="EZ10" s="13"/>
      <c r="FD10" s="13"/>
      <c r="FH10" s="13"/>
      <c r="FL10" s="13"/>
      <c r="FP10" s="13"/>
      <c r="FT10" s="13"/>
      <c r="FX10" s="13"/>
      <c r="GB10" s="13"/>
      <c r="GF10" s="13"/>
      <c r="GJ10" s="13"/>
      <c r="GN10" s="13"/>
      <c r="GR10" s="13"/>
      <c r="GV10" s="13"/>
      <c r="GZ10" s="13"/>
      <c r="HD10" s="13"/>
      <c r="HH10" s="13"/>
      <c r="HL10" s="13"/>
      <c r="HP10" s="13"/>
      <c r="HT10" s="13"/>
    </row>
    <row r="11" spans="2:227" ht="15">
      <c r="B11" s="14" t="s">
        <v>8</v>
      </c>
      <c r="D11" s="15">
        <v>3341464</v>
      </c>
      <c r="F11" s="15">
        <v>3545769</v>
      </c>
      <c r="H11" s="15">
        <v>3200000</v>
      </c>
      <c r="K11" s="15">
        <v>3200000</v>
      </c>
      <c r="M11" s="15">
        <v>3494455.11</v>
      </c>
      <c r="O11" s="15">
        <f>+M11-K11</f>
        <v>294455.10999999987</v>
      </c>
      <c r="Q11" s="15">
        <v>3545769</v>
      </c>
      <c r="S11" s="13"/>
      <c r="W11" s="13"/>
      <c r="AA11" s="13"/>
      <c r="AE11" s="13"/>
      <c r="AI11" s="13"/>
      <c r="AM11" s="13"/>
      <c r="AQ11" s="13"/>
      <c r="AU11" s="13"/>
      <c r="AY11" s="13"/>
      <c r="BC11" s="13"/>
      <c r="BG11" s="13"/>
      <c r="BK11" s="13"/>
      <c r="BO11" s="13"/>
      <c r="BS11" s="13"/>
      <c r="BW11" s="13"/>
      <c r="CA11" s="13"/>
      <c r="CE11" s="13"/>
      <c r="CI11" s="13"/>
      <c r="CM11" s="13"/>
      <c r="CQ11" s="13"/>
      <c r="CU11" s="13"/>
      <c r="CY11" s="13"/>
      <c r="DC11" s="13"/>
      <c r="DG11" s="13"/>
      <c r="DK11" s="13"/>
      <c r="DO11" s="13"/>
      <c r="DS11" s="13"/>
      <c r="DW11" s="13"/>
      <c r="EA11" s="13"/>
      <c r="EE11" s="13"/>
      <c r="EI11" s="13"/>
      <c r="EM11" s="13"/>
      <c r="EQ11" s="13"/>
      <c r="EU11" s="13"/>
      <c r="EY11" s="13"/>
      <c r="FC11" s="13"/>
      <c r="FG11" s="13"/>
      <c r="FK11" s="13"/>
      <c r="FO11" s="13"/>
      <c r="FS11" s="13"/>
      <c r="FW11" s="13"/>
      <c r="GA11" s="13"/>
      <c r="GE11" s="13"/>
      <c r="GI11" s="13"/>
      <c r="GM11" s="13"/>
      <c r="GQ11" s="13"/>
      <c r="GU11" s="13"/>
      <c r="GY11" s="13"/>
      <c r="HC11" s="13"/>
      <c r="HG11" s="13"/>
      <c r="HK11" s="13"/>
      <c r="HO11" s="13"/>
      <c r="HS11" s="13"/>
    </row>
    <row r="12" spans="2:227" ht="15">
      <c r="B12" s="14"/>
      <c r="D12" s="15"/>
      <c r="F12" s="15"/>
      <c r="H12" s="15"/>
      <c r="K12" s="15"/>
      <c r="M12" s="15"/>
      <c r="O12" s="15"/>
      <c r="Q12" s="15"/>
      <c r="S12" s="13"/>
      <c r="W12" s="13"/>
      <c r="AA12" s="13"/>
      <c r="AE12" s="13"/>
      <c r="AI12" s="13"/>
      <c r="AM12" s="13"/>
      <c r="AQ12" s="13"/>
      <c r="AU12" s="13"/>
      <c r="AY12" s="13"/>
      <c r="BC12" s="13"/>
      <c r="BG12" s="13"/>
      <c r="BK12" s="13"/>
      <c r="BO12" s="13"/>
      <c r="BS12" s="13"/>
      <c r="BW12" s="13"/>
      <c r="CA12" s="13"/>
      <c r="CE12" s="13"/>
      <c r="CI12" s="13"/>
      <c r="CM12" s="13"/>
      <c r="CQ12" s="13"/>
      <c r="CU12" s="13"/>
      <c r="CY12" s="13"/>
      <c r="DC12" s="13"/>
      <c r="DG12" s="13"/>
      <c r="DK12" s="13"/>
      <c r="DO12" s="13"/>
      <c r="DS12" s="13"/>
      <c r="DW12" s="13"/>
      <c r="EA12" s="13"/>
      <c r="EE12" s="13"/>
      <c r="EI12" s="13"/>
      <c r="EM12" s="13"/>
      <c r="EQ12" s="13"/>
      <c r="EU12" s="13"/>
      <c r="EY12" s="13"/>
      <c r="FC12" s="13"/>
      <c r="FG12" s="13"/>
      <c r="FK12" s="13"/>
      <c r="FO12" s="13"/>
      <c r="FS12" s="13"/>
      <c r="FW12" s="13"/>
      <c r="GA12" s="13"/>
      <c r="GE12" s="13"/>
      <c r="GI12" s="13"/>
      <c r="GM12" s="13"/>
      <c r="GQ12" s="13"/>
      <c r="GU12" s="13"/>
      <c r="GY12" s="13"/>
      <c r="HC12" s="13"/>
      <c r="HG12" s="13"/>
      <c r="HK12" s="13"/>
      <c r="HO12" s="13"/>
      <c r="HS12" s="13"/>
    </row>
    <row r="13" spans="2:228" ht="15" thickBot="1">
      <c r="B13" s="14" t="s">
        <v>9</v>
      </c>
      <c r="D13" s="16">
        <f>SUM(D11:D11)</f>
        <v>3341464</v>
      </c>
      <c r="F13" s="16">
        <f>SUM(F11:F11)</f>
        <v>3545769</v>
      </c>
      <c r="H13" s="16">
        <f>SUM(H11:H11)</f>
        <v>3200000</v>
      </c>
      <c r="K13" s="16">
        <f>SUM(K11:K11)</f>
        <v>3200000</v>
      </c>
      <c r="M13" s="16">
        <f>SUM(M11:M11)</f>
        <v>3494455.11</v>
      </c>
      <c r="O13" s="16">
        <f>SUM(O11:O11)</f>
        <v>294455.10999999987</v>
      </c>
      <c r="Q13" s="16">
        <f>SUM(Q11:Q11)</f>
        <v>3545769</v>
      </c>
      <c r="T13" s="13"/>
      <c r="X13" s="13"/>
      <c r="AB13" s="13"/>
      <c r="AF13" s="13"/>
      <c r="AJ13" s="13"/>
      <c r="AN13" s="13"/>
      <c r="AR13" s="13"/>
      <c r="AV13" s="13"/>
      <c r="AZ13" s="13"/>
      <c r="BD13" s="13"/>
      <c r="BH13" s="13"/>
      <c r="BL13" s="13"/>
      <c r="BP13" s="13"/>
      <c r="BT13" s="13"/>
      <c r="BX13" s="13"/>
      <c r="CB13" s="13"/>
      <c r="CF13" s="13"/>
      <c r="CJ13" s="13"/>
      <c r="CN13" s="13"/>
      <c r="CR13" s="13"/>
      <c r="CV13" s="13"/>
      <c r="CZ13" s="13"/>
      <c r="DD13" s="13"/>
      <c r="DH13" s="13"/>
      <c r="DL13" s="13"/>
      <c r="DP13" s="13"/>
      <c r="DT13" s="13"/>
      <c r="DX13" s="13"/>
      <c r="EB13" s="13"/>
      <c r="EF13" s="13"/>
      <c r="EJ13" s="13"/>
      <c r="EN13" s="13"/>
      <c r="ER13" s="13"/>
      <c r="EV13" s="13"/>
      <c r="EZ13" s="13"/>
      <c r="FD13" s="13"/>
      <c r="FH13" s="13"/>
      <c r="FL13" s="13"/>
      <c r="FP13" s="13"/>
      <c r="FT13" s="13"/>
      <c r="FX13" s="13"/>
      <c r="GB13" s="13"/>
      <c r="GF13" s="13"/>
      <c r="GJ13" s="13"/>
      <c r="GN13" s="13"/>
      <c r="GR13" s="13"/>
      <c r="GV13" s="13"/>
      <c r="GZ13" s="13"/>
      <c r="HD13" s="13"/>
      <c r="HH13" s="13"/>
      <c r="HL13" s="13"/>
      <c r="HP13" s="13"/>
      <c r="HT13" s="13"/>
    </row>
    <row r="14" spans="4:17" ht="15" thickTop="1">
      <c r="D14" s="11"/>
      <c r="F14" s="11"/>
      <c r="H14" s="11"/>
      <c r="K14" s="11"/>
      <c r="M14" s="11"/>
      <c r="O14" s="11"/>
      <c r="Q14" s="11"/>
    </row>
    <row r="15" ht="15">
      <c r="B15" s="17" t="s">
        <v>10</v>
      </c>
    </row>
    <row r="16" ht="15">
      <c r="B16" s="17"/>
    </row>
    <row r="17" spans="2:17" ht="13.5">
      <c r="B17" s="18" t="s">
        <v>11</v>
      </c>
      <c r="C17" s="19"/>
      <c r="D17" s="19">
        <f>+'[2]CT-CNPNP;RC'!D72</f>
        <v>570976.46</v>
      </c>
      <c r="E17" s="19"/>
      <c r="F17" s="19">
        <f>+'[2]CT-CNPNP;RC'!F72</f>
        <v>601099.6</v>
      </c>
      <c r="G17" s="19"/>
      <c r="H17" s="19">
        <f>+'[2]CT-CNPNP;RC'!H72</f>
        <v>682745</v>
      </c>
      <c r="I17" s="19"/>
      <c r="J17" s="19"/>
      <c r="K17" s="19">
        <f>+'[2]CT-CNPNP;RC'!K72</f>
        <v>682745</v>
      </c>
      <c r="L17" s="19"/>
      <c r="M17" s="19">
        <f>+'[2]CT-CNPNP;RC'!M72</f>
        <v>584229.89</v>
      </c>
      <c r="N17" s="19"/>
      <c r="O17" s="19">
        <f>+'[2]CT-CNPNP;RC'!O72</f>
        <v>98515.10999999999</v>
      </c>
      <c r="P17" s="19"/>
      <c r="Q17" s="19">
        <f>+'[2]CT-CNPNP;RC'!Q72</f>
        <v>601099.6</v>
      </c>
    </row>
    <row r="18" spans="2:16" ht="13.5">
      <c r="B18" s="18"/>
      <c r="C18" s="19"/>
      <c r="D18" s="19"/>
      <c r="E18" s="19"/>
      <c r="G18" s="19"/>
      <c r="H18" s="19"/>
      <c r="I18" s="19"/>
      <c r="J18" s="19"/>
      <c r="L18" s="19"/>
      <c r="N18" s="19"/>
      <c r="P18" s="19"/>
    </row>
    <row r="19" spans="2:17" ht="13.5">
      <c r="B19" s="20" t="s">
        <v>12</v>
      </c>
      <c r="D19" s="19">
        <f>+'[2]CT-Ministry with Poor'!D83</f>
        <v>124611</v>
      </c>
      <c r="F19" s="19">
        <f>+'[2]CT-Ministry with Poor'!F83</f>
        <v>123251.8</v>
      </c>
      <c r="H19" s="19">
        <f>+'[2]CT-Ministry with Poor'!H83</f>
        <v>125312</v>
      </c>
      <c r="K19" s="19">
        <f>+'[2]CT-Ministry with Poor'!K83</f>
        <v>125312</v>
      </c>
      <c r="M19" s="19">
        <f>+'[2]CT-Ministry with Poor'!M83</f>
        <v>131436.37</v>
      </c>
      <c r="O19" s="19">
        <f>+'[2]CT-Ministry with Poor'!O83</f>
        <v>-6124.370000000001</v>
      </c>
      <c r="Q19" s="19">
        <f>+'[2]CT-Ministry with Poor'!Q83</f>
        <v>123251.8</v>
      </c>
    </row>
    <row r="20" spans="2:16" ht="13.5">
      <c r="B20" s="21"/>
      <c r="C20" s="19"/>
      <c r="D20" s="22"/>
      <c r="E20" s="19"/>
      <c r="G20" s="19"/>
      <c r="H20" s="22"/>
      <c r="I20" s="19"/>
      <c r="J20" s="19"/>
      <c r="L20" s="19"/>
      <c r="N20" s="19"/>
      <c r="P20" s="19"/>
    </row>
    <row r="21" spans="2:17" ht="13.5">
      <c r="B21" s="18" t="s">
        <v>13</v>
      </c>
      <c r="C21" s="19"/>
      <c r="D21" s="19">
        <f>+'[2]CT-Global Health'!D17</f>
        <v>4398</v>
      </c>
      <c r="F21" s="19">
        <f>+'[2]CT-Global Health'!F17</f>
        <v>6734.99</v>
      </c>
      <c r="H21" s="19">
        <f>+'[2]CT-Global Health'!H17</f>
        <v>14270</v>
      </c>
      <c r="K21" s="19">
        <f>+'[2]CT-Global Health'!K17</f>
        <v>14270</v>
      </c>
      <c r="M21" s="19">
        <f>+'[2]CT-Global Health'!M17</f>
        <v>7786.9</v>
      </c>
      <c r="O21" s="19">
        <f>+'[2]CT-Global Health'!O17</f>
        <v>6483.1</v>
      </c>
      <c r="Q21" s="19">
        <f>+'[2]CT-Global Health'!Q17</f>
        <v>6734.99</v>
      </c>
    </row>
    <row r="22" spans="2:8" ht="13.5">
      <c r="B22" s="18"/>
      <c r="C22" s="19"/>
      <c r="D22" s="19"/>
      <c r="H22" s="19"/>
    </row>
    <row r="23" spans="2:17" ht="13.5">
      <c r="B23" s="20" t="s">
        <v>14</v>
      </c>
      <c r="C23" s="19"/>
      <c r="D23" s="19">
        <f>+'[2]CT-DPL'!D209</f>
        <v>1475855.75</v>
      </c>
      <c r="F23" s="19">
        <f>+'[2]CT-DPL'!F209</f>
        <v>1325489.6099999999</v>
      </c>
      <c r="H23" s="19">
        <f>+'[2]CT-DPL'!H209</f>
        <v>1445346</v>
      </c>
      <c r="K23" s="19">
        <f>+'[2]CT-DPL'!K209</f>
        <v>1445346</v>
      </c>
      <c r="M23" s="19">
        <f>+'[2]CT-DPL'!M209</f>
        <v>1425476.1500000001</v>
      </c>
      <c r="O23" s="19">
        <f>+'[2]CT-DPL'!O209</f>
        <v>19869.850000000013</v>
      </c>
      <c r="Q23" s="19">
        <f>+'[2]CT-DPL'!Q209</f>
        <v>1325489.6099999999</v>
      </c>
    </row>
    <row r="24" spans="3:8" ht="15">
      <c r="C24" s="15"/>
      <c r="D24" s="19"/>
      <c r="H24" s="19"/>
    </row>
    <row r="25" spans="2:17" ht="13.5">
      <c r="B25" s="20" t="s">
        <v>15</v>
      </c>
      <c r="C25" s="15"/>
      <c r="D25" s="19">
        <f>+'[2]Admin'!D184</f>
        <v>742396.8</v>
      </c>
      <c r="F25" s="19">
        <f>+'[2]Admin'!F184</f>
        <v>656720.0299999999</v>
      </c>
      <c r="H25" s="19">
        <f>+'[2]Admin'!H184</f>
        <v>744650</v>
      </c>
      <c r="K25" s="19">
        <f>+'[2]Admin'!K184</f>
        <v>744650</v>
      </c>
      <c r="M25" s="19">
        <f>+'[2]Admin'!M184</f>
        <v>661479.06</v>
      </c>
      <c r="O25" s="19">
        <f>+'[2]Admin'!O184</f>
        <v>83170.94000000002</v>
      </c>
      <c r="Q25" s="19">
        <f>+'[2]Admin'!Q184</f>
        <v>656720.0299999999</v>
      </c>
    </row>
    <row r="26" spans="3:17" ht="15">
      <c r="C26" s="15"/>
      <c r="D26" s="23"/>
      <c r="E26" s="15"/>
      <c r="F26" s="23"/>
      <c r="G26" s="15"/>
      <c r="H26" s="23"/>
      <c r="I26" s="15"/>
      <c r="J26" s="15"/>
      <c r="K26" s="23"/>
      <c r="L26" s="15"/>
      <c r="M26" s="23"/>
      <c r="N26" s="15"/>
      <c r="O26" s="23"/>
      <c r="P26" s="15"/>
      <c r="Q26" s="23"/>
    </row>
    <row r="27" spans="2:19" ht="15">
      <c r="B27" s="24" t="s">
        <v>16</v>
      </c>
      <c r="C27" s="15"/>
      <c r="D27" s="19">
        <f>SUM(D17:D26)</f>
        <v>2918238.01</v>
      </c>
      <c r="E27" s="15"/>
      <c r="F27" s="19">
        <f>SUM(F17:F26)</f>
        <v>2713296.03</v>
      </c>
      <c r="G27" s="15"/>
      <c r="H27" s="19">
        <f>SUM(H17:H26)</f>
        <v>3012323</v>
      </c>
      <c r="I27" s="15"/>
      <c r="J27" s="15"/>
      <c r="K27" s="19">
        <f>SUM(K17:K26)</f>
        <v>3012323</v>
      </c>
      <c r="L27" s="15"/>
      <c r="M27" s="19">
        <f>SUM(M17:M26)</f>
        <v>2810408.37</v>
      </c>
      <c r="N27" s="15"/>
      <c r="O27" s="19">
        <f>SUM(O17:O26)</f>
        <v>201914.63</v>
      </c>
      <c r="P27" s="15"/>
      <c r="Q27" s="19">
        <f>SUM(Q17:Q26)</f>
        <v>2713296.03</v>
      </c>
      <c r="S27" s="15"/>
    </row>
    <row r="28" spans="2:17" ht="15">
      <c r="B28" s="24"/>
      <c r="C28" s="15"/>
      <c r="D28" s="19"/>
      <c r="E28" s="15"/>
      <c r="F28" s="19"/>
      <c r="G28" s="15"/>
      <c r="H28" s="19"/>
      <c r="I28" s="15"/>
      <c r="J28" s="15"/>
      <c r="K28" s="19"/>
      <c r="L28" s="15"/>
      <c r="M28" s="19"/>
      <c r="N28" s="15"/>
      <c r="O28" s="19"/>
      <c r="P28" s="15"/>
      <c r="Q28" s="19"/>
    </row>
    <row r="29" spans="2:17" ht="15">
      <c r="B29" s="24" t="s">
        <v>17</v>
      </c>
      <c r="C29" s="15"/>
      <c r="D29" s="19">
        <f>D13-D27</f>
        <v>423225.9900000002</v>
      </c>
      <c r="E29" s="19"/>
      <c r="F29" s="19">
        <f>F13-F27</f>
        <v>832472.9700000002</v>
      </c>
      <c r="G29" s="19">
        <f aca="true" t="shared" si="0" ref="G29:Q29">G13-G27</f>
        <v>0</v>
      </c>
      <c r="H29" s="19">
        <f t="shared" si="0"/>
        <v>187677</v>
      </c>
      <c r="I29" s="19">
        <f t="shared" si="0"/>
        <v>0</v>
      </c>
      <c r="J29" s="19">
        <f t="shared" si="0"/>
        <v>0</v>
      </c>
      <c r="K29" s="19">
        <f t="shared" si="0"/>
        <v>187677</v>
      </c>
      <c r="L29" s="19">
        <f t="shared" si="0"/>
        <v>0</v>
      </c>
      <c r="M29" s="19">
        <f t="shared" si="0"/>
        <v>684046.7399999998</v>
      </c>
      <c r="N29" s="19">
        <f t="shared" si="0"/>
        <v>0</v>
      </c>
      <c r="O29" s="19">
        <f>SUM(O13+O27)</f>
        <v>496369.7399999999</v>
      </c>
      <c r="P29" s="19">
        <f t="shared" si="0"/>
        <v>0</v>
      </c>
      <c r="Q29" s="19">
        <f t="shared" si="0"/>
        <v>832472.9700000002</v>
      </c>
    </row>
    <row r="30" spans="2:17" ht="15">
      <c r="B30" s="24"/>
      <c r="C30" s="15"/>
      <c r="D30" s="19"/>
      <c r="E30" s="15"/>
      <c r="F30" s="19"/>
      <c r="G30" s="15"/>
      <c r="H30" s="19"/>
      <c r="I30" s="15"/>
      <c r="J30" s="15"/>
      <c r="K30" s="19"/>
      <c r="L30" s="15"/>
      <c r="M30" s="19"/>
      <c r="N30" s="15"/>
      <c r="O30" s="19"/>
      <c r="P30" s="15"/>
      <c r="Q30" s="19"/>
    </row>
    <row r="31" spans="2:17" ht="15">
      <c r="B31" s="24" t="s">
        <v>18</v>
      </c>
      <c r="C31" s="15"/>
      <c r="D31" s="19">
        <v>423226</v>
      </c>
      <c r="E31" s="15"/>
      <c r="F31" s="19">
        <f>SUM(F29*0.33)</f>
        <v>274716.0801000001</v>
      </c>
      <c r="G31" s="15"/>
      <c r="H31" s="19">
        <f>SUM(H29*0.33)</f>
        <v>61933.41</v>
      </c>
      <c r="I31" s="15"/>
      <c r="J31" s="15"/>
      <c r="K31" s="19">
        <f>SUM(K29*0.33)</f>
        <v>61933.41</v>
      </c>
      <c r="L31" s="15"/>
      <c r="M31" s="19">
        <f>SUM(M29*0.33)</f>
        <v>225735.42419999992</v>
      </c>
      <c r="N31" s="15"/>
      <c r="O31" s="19"/>
      <c r="P31" s="15"/>
      <c r="Q31" s="19"/>
    </row>
    <row r="32" spans="2:17" ht="15">
      <c r="B32" s="24"/>
      <c r="C32" s="15"/>
      <c r="D32" s="19"/>
      <c r="E32" s="15"/>
      <c r="F32" s="19"/>
      <c r="G32" s="15"/>
      <c r="H32" s="19"/>
      <c r="I32" s="15"/>
      <c r="J32" s="15"/>
      <c r="K32" s="19"/>
      <c r="L32" s="15"/>
      <c r="M32" s="19"/>
      <c r="N32" s="15"/>
      <c r="O32" s="19"/>
      <c r="P32" s="15"/>
      <c r="Q32" s="19"/>
    </row>
    <row r="33" spans="2:17" ht="15" thickBot="1">
      <c r="B33" s="24" t="s">
        <v>19</v>
      </c>
      <c r="C33" s="15"/>
      <c r="D33" s="25">
        <v>0</v>
      </c>
      <c r="E33" s="15"/>
      <c r="F33" s="25">
        <f>SUM(F29-F31)</f>
        <v>557756.8899000001</v>
      </c>
      <c r="G33" s="15"/>
      <c r="H33" s="25">
        <f>SUM(H29-H31)</f>
        <v>125743.59</v>
      </c>
      <c r="I33" s="15"/>
      <c r="J33" s="15"/>
      <c r="K33" s="25">
        <f>SUM(K29-K31)</f>
        <v>125743.59</v>
      </c>
      <c r="L33" s="15"/>
      <c r="M33" s="25">
        <f>SUM(M29-M31)</f>
        <v>458311.31579999987</v>
      </c>
      <c r="N33" s="19"/>
      <c r="O33" s="19"/>
      <c r="P33" s="15"/>
      <c r="Q33" s="19"/>
    </row>
    <row r="34" spans="3:17" ht="15" thickTop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7" ht="1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3:17" ht="1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6" ht="19.5" customHeight="1">
      <c r="A37" s="26"/>
      <c r="B37" s="27"/>
      <c r="C37" s="28"/>
      <c r="D37" s="28"/>
      <c r="E37" s="28"/>
      <c r="F37" s="28"/>
      <c r="G37" s="15"/>
      <c r="H37" s="15"/>
      <c r="I37" s="15"/>
      <c r="J37" s="15"/>
      <c r="L37" s="15"/>
      <c r="N37" s="15"/>
      <c r="P37" s="15"/>
    </row>
    <row r="38" spans="1:16" ht="19.5" customHeight="1">
      <c r="A38" s="26"/>
      <c r="B38" s="27"/>
      <c r="C38" s="28"/>
      <c r="D38" s="28"/>
      <c r="E38" s="28"/>
      <c r="F38" s="28"/>
      <c r="G38" s="15"/>
      <c r="H38" s="15"/>
      <c r="I38" s="15"/>
      <c r="J38" s="15"/>
      <c r="L38" s="15"/>
      <c r="N38" s="15"/>
      <c r="P38" s="15"/>
    </row>
    <row r="39" spans="1:16" ht="13.5">
      <c r="A39" s="26"/>
      <c r="B39" s="28"/>
      <c r="C39" s="28"/>
      <c r="D39" s="28"/>
      <c r="E39" s="28"/>
      <c r="F39" s="28"/>
      <c r="G39" s="15"/>
      <c r="H39" s="15"/>
      <c r="I39" s="15"/>
      <c r="J39" s="15"/>
      <c r="L39" s="15"/>
      <c r="N39" s="15"/>
      <c r="P39" s="15"/>
    </row>
    <row r="40" spans="1:16" ht="13.5">
      <c r="A40" s="26"/>
      <c r="B40" s="28"/>
      <c r="C40" s="28"/>
      <c r="D40" s="28"/>
      <c r="E40" s="28"/>
      <c r="F40" s="28"/>
      <c r="G40" s="15"/>
      <c r="H40" s="15"/>
      <c r="I40" s="15"/>
      <c r="J40" s="15"/>
      <c r="L40" s="15"/>
      <c r="N40" s="15"/>
      <c r="P40" s="15"/>
    </row>
    <row r="41" spans="3:16" ht="15">
      <c r="C41" s="15"/>
      <c r="D41" s="29"/>
      <c r="E41" s="15"/>
      <c r="F41" s="15"/>
      <c r="G41" s="15"/>
      <c r="H41" s="15"/>
      <c r="I41" s="15"/>
      <c r="J41" s="15"/>
      <c r="L41" s="15"/>
      <c r="N41" s="15"/>
      <c r="P41" s="15"/>
    </row>
    <row r="42" spans="3:16" ht="15">
      <c r="C42" s="15"/>
      <c r="D42" s="29"/>
      <c r="E42" s="15"/>
      <c r="F42" s="15"/>
      <c r="G42" s="15"/>
      <c r="H42" s="15"/>
      <c r="I42" s="15"/>
      <c r="J42" s="15"/>
      <c r="L42" s="15"/>
      <c r="N42" s="15"/>
      <c r="P42" s="15"/>
    </row>
    <row r="43" spans="3:16" ht="15">
      <c r="C43" s="15"/>
      <c r="D43" s="29"/>
      <c r="E43" s="15"/>
      <c r="F43" s="15"/>
      <c r="G43" s="15"/>
      <c r="H43" s="15"/>
      <c r="I43" s="15"/>
      <c r="J43" s="15"/>
      <c r="L43" s="15"/>
      <c r="N43" s="15"/>
      <c r="P43" s="15"/>
    </row>
    <row r="44" ht="15">
      <c r="D44" s="29"/>
    </row>
  </sheetData>
  <sheetProtection/>
  <mergeCells count="3">
    <mergeCell ref="B1:Q1"/>
    <mergeCell ref="B2:Q2"/>
    <mergeCell ref="B3:Q3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13"/>
  <sheetViews>
    <sheetView tabSelected="1" zoomScalePageLayoutView="0" workbookViewId="0" topLeftCell="B1">
      <selection activeCell="B1" sqref="B1:R1"/>
    </sheetView>
  </sheetViews>
  <sheetFormatPr defaultColWidth="10.7109375" defaultRowHeight="15"/>
  <cols>
    <col min="1" max="1" width="5.28125" style="30" hidden="1" customWidth="1"/>
    <col min="2" max="2" width="8.8515625" style="1" customWidth="1"/>
    <col min="3" max="3" width="42.7109375" style="5" customWidth="1"/>
    <col min="4" max="4" width="1.7109375" style="1" customWidth="1"/>
    <col min="5" max="5" width="11.00390625" style="1" customWidth="1"/>
    <col min="6" max="6" width="1.7109375" style="1" customWidth="1"/>
    <col min="7" max="7" width="11.00390625" style="1" customWidth="1"/>
    <col min="8" max="8" width="1.7109375" style="1" customWidth="1"/>
    <col min="9" max="9" width="11.00390625" style="1" customWidth="1"/>
    <col min="10" max="11" width="1.7109375" style="1" customWidth="1"/>
    <col min="12" max="12" width="11.00390625" style="1" customWidth="1"/>
    <col min="13" max="13" width="1.421875" style="1" customWidth="1"/>
    <col min="14" max="14" width="11.00390625" style="1" customWidth="1"/>
    <col min="15" max="15" width="1.421875" style="1" customWidth="1"/>
    <col min="16" max="16" width="11.00390625" style="1" customWidth="1"/>
    <col min="17" max="17" width="1.421875" style="1" customWidth="1"/>
    <col min="18" max="18" width="11.00390625" style="1" customWidth="1"/>
    <col min="19" max="16384" width="10.7109375" style="1" customWidth="1"/>
  </cols>
  <sheetData>
    <row r="1" spans="1:18" ht="17.25">
      <c r="A1" s="43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17.25">
      <c r="B2" s="45" t="s">
        <v>118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7" ht="17.25">
      <c r="B3" s="45"/>
      <c r="C3" s="45"/>
      <c r="D3" s="45"/>
      <c r="E3" s="45"/>
      <c r="F3" s="45"/>
      <c r="G3" s="45"/>
      <c r="H3" s="45"/>
      <c r="I3" s="45"/>
      <c r="J3" s="45"/>
      <c r="K3" s="2"/>
      <c r="L3" s="5"/>
      <c r="M3" s="5"/>
      <c r="N3" s="5"/>
      <c r="O3" s="5"/>
      <c r="P3" s="5"/>
      <c r="Q3" s="5"/>
    </row>
    <row r="4" spans="3:12" ht="17.25">
      <c r="C4" s="6"/>
      <c r="D4" s="2"/>
      <c r="E4" s="7" t="s">
        <v>2</v>
      </c>
      <c r="L4" s="7" t="s">
        <v>3</v>
      </c>
    </row>
    <row r="5" spans="1:12" ht="17.25">
      <c r="A5" s="44" t="s">
        <v>115</v>
      </c>
      <c r="B5" s="31" t="s">
        <v>20</v>
      </c>
      <c r="C5" s="32"/>
      <c r="D5" s="2"/>
      <c r="E5" s="7"/>
      <c r="L5" s="9"/>
    </row>
    <row r="6" spans="1:18" ht="15">
      <c r="A6" s="44" t="s">
        <v>116</v>
      </c>
      <c r="B6" s="31" t="s">
        <v>21</v>
      </c>
      <c r="C6" s="14"/>
      <c r="E6" s="11">
        <v>2017</v>
      </c>
      <c r="G6" s="11">
        <v>2018</v>
      </c>
      <c r="I6" s="11">
        <v>2019</v>
      </c>
      <c r="L6" s="11">
        <v>2019</v>
      </c>
      <c r="N6" s="11">
        <v>2019</v>
      </c>
      <c r="R6" s="11">
        <v>2018</v>
      </c>
    </row>
    <row r="7" spans="3:18" ht="15">
      <c r="C7" s="17" t="s">
        <v>22</v>
      </c>
      <c r="E7" s="11" t="s">
        <v>4</v>
      </c>
      <c r="G7" s="11" t="s">
        <v>4</v>
      </c>
      <c r="I7" s="11" t="s">
        <v>5</v>
      </c>
      <c r="L7" s="11" t="s">
        <v>5</v>
      </c>
      <c r="N7" s="11" t="s">
        <v>4</v>
      </c>
      <c r="P7" s="9" t="s">
        <v>6</v>
      </c>
      <c r="R7" s="11" t="s">
        <v>4</v>
      </c>
    </row>
    <row r="8" spans="3:218" ht="15">
      <c r="C8" s="12"/>
      <c r="E8" s="13"/>
      <c r="I8" s="13"/>
      <c r="V8" s="13"/>
      <c r="Z8" s="13"/>
      <c r="AD8" s="13"/>
      <c r="AH8" s="13"/>
      <c r="AL8" s="13"/>
      <c r="AP8" s="13"/>
      <c r="AT8" s="13"/>
      <c r="AX8" s="13"/>
      <c r="BB8" s="13"/>
      <c r="BF8" s="13"/>
      <c r="BJ8" s="13"/>
      <c r="BN8" s="13"/>
      <c r="BR8" s="13"/>
      <c r="BV8" s="13"/>
      <c r="BZ8" s="13"/>
      <c r="CD8" s="13"/>
      <c r="CH8" s="13"/>
      <c r="CL8" s="13"/>
      <c r="CP8" s="13"/>
      <c r="CT8" s="13"/>
      <c r="CX8" s="13"/>
      <c r="DB8" s="13"/>
      <c r="DF8" s="13"/>
      <c r="DJ8" s="13"/>
      <c r="DN8" s="13"/>
      <c r="DR8" s="13"/>
      <c r="DV8" s="13"/>
      <c r="DZ8" s="13"/>
      <c r="ED8" s="13"/>
      <c r="EH8" s="13"/>
      <c r="EL8" s="13"/>
      <c r="EP8" s="13"/>
      <c r="ET8" s="13"/>
      <c r="EX8" s="13"/>
      <c r="FB8" s="13"/>
      <c r="FF8" s="13"/>
      <c r="FJ8" s="13"/>
      <c r="FN8" s="13"/>
      <c r="FR8" s="13"/>
      <c r="FV8" s="13"/>
      <c r="FZ8" s="13"/>
      <c r="GD8" s="13"/>
      <c r="GH8" s="13"/>
      <c r="GL8" s="13"/>
      <c r="GP8" s="13"/>
      <c r="GT8" s="13"/>
      <c r="GX8" s="13"/>
      <c r="HB8" s="13"/>
      <c r="HF8" s="13"/>
      <c r="HJ8" s="13"/>
    </row>
    <row r="9" spans="3:11" ht="13.5">
      <c r="C9" s="18" t="s">
        <v>23</v>
      </c>
      <c r="D9" s="19"/>
      <c r="F9" s="19"/>
      <c r="H9" s="19"/>
      <c r="J9" s="19"/>
      <c r="K9" s="19"/>
    </row>
    <row r="10" spans="1:18" ht="13.5">
      <c r="A10" s="30">
        <v>4</v>
      </c>
      <c r="B10" s="30">
        <v>1020</v>
      </c>
      <c r="C10" s="33" t="s">
        <v>24</v>
      </c>
      <c r="D10" s="15"/>
      <c r="E10" s="15">
        <f>+'[2]CT-CNPNP;RC'!D20</f>
        <v>222644</v>
      </c>
      <c r="F10" s="15"/>
      <c r="G10" s="15">
        <f>+'[2]CT-CNPNP;RC'!F20</f>
        <v>232959.9</v>
      </c>
      <c r="H10" s="19"/>
      <c r="I10" s="15">
        <f>+'[2]CT-CNPNP;RC'!H20</f>
        <v>248055</v>
      </c>
      <c r="J10" s="19"/>
      <c r="K10" s="19"/>
      <c r="L10" s="15">
        <f>+'[2]CT-CNPNP;RC'!K20</f>
        <v>248055</v>
      </c>
      <c r="N10" s="15">
        <f>+'[2]CT-CNPNP;RC'!M20</f>
        <v>240429.13000000003</v>
      </c>
      <c r="P10" s="15">
        <f>+'[2]CT-CNPNP;RC'!O20</f>
        <v>7625.869999999999</v>
      </c>
      <c r="R10" s="15">
        <f>+'[2]CT-CNPNP;RC'!Q20</f>
        <v>232959.9</v>
      </c>
    </row>
    <row r="11" spans="1:18" ht="13.5">
      <c r="A11" s="30">
        <v>4</v>
      </c>
      <c r="B11" s="30">
        <v>1021</v>
      </c>
      <c r="C11" s="33" t="s">
        <v>25</v>
      </c>
      <c r="D11" s="15"/>
      <c r="E11" s="15">
        <f>SUM('[2]CT-CNPNP;RC'!D24)</f>
        <v>119</v>
      </c>
      <c r="F11" s="15"/>
      <c r="G11" s="15">
        <f>SUM('[2]CT-CNPNP;RC'!F24)</f>
        <v>48.23</v>
      </c>
      <c r="H11" s="19"/>
      <c r="I11" s="15">
        <f>SUM('[2]CT-CNPNP;RC'!H24)</f>
        <v>1000</v>
      </c>
      <c r="J11" s="19"/>
      <c r="K11" s="19"/>
      <c r="L11" s="15">
        <f>SUM('[2]CT-CNPNP;RC'!K24)</f>
        <v>1000</v>
      </c>
      <c r="N11" s="15">
        <f>SUM('[2]CT-CNPNP;RC'!M24)</f>
        <v>0</v>
      </c>
      <c r="P11" s="15">
        <f>SUM('[2]CT-CNPNP;RC'!O24)</f>
        <v>1000</v>
      </c>
      <c r="R11" s="15">
        <f>SUM('[2]CT-CNPNP;RC'!Q24)</f>
        <v>48.23</v>
      </c>
    </row>
    <row r="12" spans="1:18" ht="13.5">
      <c r="A12" s="30">
        <v>4</v>
      </c>
      <c r="B12" s="30">
        <v>2005</v>
      </c>
      <c r="C12" s="33" t="s">
        <v>26</v>
      </c>
      <c r="D12" s="15"/>
      <c r="E12" s="15">
        <f>+'[2]CT-CNPNP;RC'!D41</f>
        <v>29835</v>
      </c>
      <c r="F12" s="15"/>
      <c r="G12" s="15">
        <f>+'[2]CT-CNPNP;RC'!F41</f>
        <v>24162.149999999998</v>
      </c>
      <c r="H12" s="19"/>
      <c r="I12" s="15">
        <f>+'[2]CT-CNPNP;RC'!H41</f>
        <v>42660</v>
      </c>
      <c r="J12" s="19"/>
      <c r="K12" s="19"/>
      <c r="L12" s="15">
        <f>+'[2]CT-CNPNP;RC'!K41</f>
        <v>42660</v>
      </c>
      <c r="N12" s="15">
        <f>+'[2]CT-CNPNP;RC'!M41</f>
        <v>37408.17</v>
      </c>
      <c r="P12" s="15">
        <f>+'[2]CT-CNPNP;RC'!O41</f>
        <v>5251.830000000002</v>
      </c>
      <c r="R12" s="15">
        <f>+'[2]CT-CNPNP;RC'!Q41</f>
        <v>24162.149999999998</v>
      </c>
    </row>
    <row r="13" spans="1:18" ht="13.5">
      <c r="A13" s="30">
        <v>5</v>
      </c>
      <c r="B13" s="30">
        <v>2030</v>
      </c>
      <c r="C13" s="33" t="s">
        <v>27</v>
      </c>
      <c r="D13" s="15"/>
      <c r="E13" s="15">
        <f>+'[2]CT-CNPNP;RC'!D47</f>
        <v>104220</v>
      </c>
      <c r="F13" s="15"/>
      <c r="G13" s="15">
        <f>+'[2]CT-CNPNP;RC'!F46+'[2]CT-CNPNP;RC'!F45</f>
        <v>128209.86</v>
      </c>
      <c r="H13" s="19"/>
      <c r="I13" s="15">
        <f>+'[2]CT-CNPNP;RC'!H46+'[2]CT-CNPNP;RC'!H45</f>
        <v>166425</v>
      </c>
      <c r="J13" s="19"/>
      <c r="K13" s="19"/>
      <c r="L13" s="15">
        <f>+'[2]CT-CNPNP;RC'!K46+'[2]CT-CNPNP;RC'!K45</f>
        <v>166425</v>
      </c>
      <c r="N13" s="15">
        <f>+'[2]CT-CNPNP;RC'!M46+'[2]CT-CNPNP;RC'!M45</f>
        <v>105140.49</v>
      </c>
      <c r="P13" s="15">
        <f>+'[2]CT-CNPNP;RC'!O46+'[2]CT-CNPNP;RC'!O45</f>
        <v>61284.509999999995</v>
      </c>
      <c r="R13" s="15">
        <f>+'[2]CT-CNPNP;RC'!Q46+'[2]CT-CNPNP;RC'!Q45</f>
        <v>128209.86</v>
      </c>
    </row>
    <row r="14" spans="2:18" ht="13.5">
      <c r="B14" s="30">
        <v>1025</v>
      </c>
      <c r="C14" s="33" t="s">
        <v>28</v>
      </c>
      <c r="D14" s="15"/>
      <c r="E14" s="15">
        <f>SUM('[2]CT-CNPNP;RC'!D51)</f>
        <v>0</v>
      </c>
      <c r="F14" s="15"/>
      <c r="G14" s="15">
        <f>SUM('[2]CT-CNPNP;RC'!F51)</f>
        <v>0</v>
      </c>
      <c r="H14" s="19"/>
      <c r="I14" s="15">
        <f>SUM('[2]CT-CNPNP;RC'!H51)</f>
        <v>100</v>
      </c>
      <c r="J14" s="19"/>
      <c r="K14" s="19"/>
      <c r="L14" s="15">
        <f>SUM('[2]CT-CNPNP;RC'!K51)</f>
        <v>100</v>
      </c>
      <c r="N14" s="15">
        <f>SUM('[2]CT-CNPNP;RC'!M51)</f>
        <v>150</v>
      </c>
      <c r="P14" s="15">
        <f>SUM('[2]CT-CNPNP;RC'!O51)</f>
        <v>-50</v>
      </c>
      <c r="R14" s="15">
        <f>SUM('[2]CT-CNPNP;RC'!Q51)</f>
        <v>0</v>
      </c>
    </row>
    <row r="15" spans="1:18" ht="13.5">
      <c r="A15" s="30">
        <v>5</v>
      </c>
      <c r="B15" s="30" t="s">
        <v>29</v>
      </c>
      <c r="C15" s="21" t="s">
        <v>30</v>
      </c>
      <c r="D15" s="15"/>
      <c r="E15" s="15">
        <f>+'[2]CT-CNPNP;RC'!D69</f>
        <v>214158.46000000002</v>
      </c>
      <c r="F15" s="15"/>
      <c r="G15" s="15">
        <f>+'[2]CT-CNPNP;RC'!F69</f>
        <v>215719.46000000002</v>
      </c>
      <c r="H15" s="19"/>
      <c r="I15" s="15">
        <f>+'[2]CT-CNPNP;RC'!H69</f>
        <v>224505</v>
      </c>
      <c r="J15" s="19"/>
      <c r="K15" s="19"/>
      <c r="L15" s="15">
        <f>+'[2]CT-CNPNP;RC'!K69</f>
        <v>224505</v>
      </c>
      <c r="M15" s="19"/>
      <c r="N15" s="15">
        <f>+'[2]CT-CNPNP;RC'!M69</f>
        <v>201102.1</v>
      </c>
      <c r="O15" s="19"/>
      <c r="P15" s="15">
        <f>+'[2]CT-CNPNP;RC'!O69</f>
        <v>23402.899999999994</v>
      </c>
      <c r="Q15" s="19"/>
      <c r="R15" s="15">
        <f>+'[2]CT-CNPNP;RC'!Q69</f>
        <v>215719.46000000002</v>
      </c>
    </row>
    <row r="16" spans="1:18" ht="13.5">
      <c r="A16" s="30">
        <v>5</v>
      </c>
      <c r="C16" s="18" t="s">
        <v>31</v>
      </c>
      <c r="D16" s="19"/>
      <c r="E16" s="34">
        <f>SUM(E10:E15)</f>
        <v>570976.46</v>
      </c>
      <c r="F16" s="15"/>
      <c r="G16" s="34">
        <f>SUM(G10:G15)</f>
        <v>601099.6000000001</v>
      </c>
      <c r="H16" s="19"/>
      <c r="I16" s="34">
        <f>SUM(I10:I15)</f>
        <v>682745</v>
      </c>
      <c r="J16" s="19"/>
      <c r="K16" s="19"/>
      <c r="L16" s="34">
        <f>SUM(L10:L15)</f>
        <v>682745</v>
      </c>
      <c r="M16" s="19"/>
      <c r="N16" s="34">
        <f>SUM(N10:N15)</f>
        <v>584229.89</v>
      </c>
      <c r="O16" s="19"/>
      <c r="P16" s="34">
        <f>SUM(P10:P15)</f>
        <v>98515.10999999999</v>
      </c>
      <c r="Q16" s="19"/>
      <c r="R16" s="34">
        <f>SUM(R10:R15)</f>
        <v>601099.6000000001</v>
      </c>
    </row>
    <row r="17" spans="3:11" ht="13.5">
      <c r="C17" s="18"/>
      <c r="D17" s="19"/>
      <c r="F17" s="15"/>
      <c r="H17" s="19"/>
      <c r="J17" s="19"/>
      <c r="K17" s="19"/>
    </row>
    <row r="18" spans="3:17" ht="13.5">
      <c r="C18" s="20" t="s">
        <v>12</v>
      </c>
      <c r="F18" s="15"/>
      <c r="H18" s="19"/>
      <c r="J18" s="19"/>
      <c r="K18" s="19"/>
      <c r="M18" s="19"/>
      <c r="O18" s="19"/>
      <c r="Q18" s="19"/>
    </row>
    <row r="19" spans="1:18" ht="13.5" hidden="1">
      <c r="A19" s="30">
        <v>6</v>
      </c>
      <c r="B19" s="30">
        <v>2010</v>
      </c>
      <c r="C19" s="1" t="s">
        <v>32</v>
      </c>
      <c r="D19" s="19"/>
      <c r="E19" s="35">
        <f>+'[2]CT-Ministry with Poor'!D11</f>
        <v>0</v>
      </c>
      <c r="F19" s="19"/>
      <c r="G19" s="35">
        <f>+'[2]CT-Ministry with Poor'!F11</f>
        <v>0</v>
      </c>
      <c r="H19" s="19"/>
      <c r="I19" s="35">
        <f>+'[2]CT-Ministry with Poor'!H11</f>
        <v>0</v>
      </c>
      <c r="J19" s="19"/>
      <c r="K19" s="19"/>
      <c r="L19" s="35">
        <f>+'[2]CT-Ministry with Poor'!K11</f>
        <v>0</v>
      </c>
      <c r="N19" s="35">
        <f>+'[2]CT-Ministry with Poor'!M11</f>
        <v>0</v>
      </c>
      <c r="P19" s="35">
        <f>+'[2]CT-Ministry with Poor'!O11</f>
        <v>0</v>
      </c>
      <c r="R19" s="35">
        <f>+'[2]CT-Ministry with Poor'!Q11</f>
        <v>0</v>
      </c>
    </row>
    <row r="20" spans="1:18" ht="13.5">
      <c r="A20" s="30">
        <v>6</v>
      </c>
      <c r="B20" s="30">
        <v>2060</v>
      </c>
      <c r="C20" s="1" t="s">
        <v>33</v>
      </c>
      <c r="D20" s="19"/>
      <c r="E20" s="35">
        <f>+'[2]CT-Ministry with Poor'!D15</f>
        <v>6000</v>
      </c>
      <c r="F20" s="19"/>
      <c r="G20" s="35">
        <f>+'[2]CT-Ministry with Poor'!F15</f>
        <v>6000</v>
      </c>
      <c r="H20" s="19"/>
      <c r="I20" s="35">
        <f>+'[2]CT-Ministry with Poor'!H15</f>
        <v>6000</v>
      </c>
      <c r="J20" s="19"/>
      <c r="K20" s="19"/>
      <c r="L20" s="35">
        <f>+'[2]CT-Ministry with Poor'!K15</f>
        <v>6000</v>
      </c>
      <c r="N20" s="35">
        <f>+'[2]CT-Ministry with Poor'!M15</f>
        <v>6000</v>
      </c>
      <c r="P20" s="35">
        <f>+'[2]CT-Ministry with Poor'!O15</f>
        <v>0</v>
      </c>
      <c r="R20" s="35">
        <f>+'[2]CT-Ministry with Poor'!Q15</f>
        <v>6000</v>
      </c>
    </row>
    <row r="21" spans="1:18" ht="13.5">
      <c r="A21" s="30">
        <v>6</v>
      </c>
      <c r="B21" s="30">
        <v>4025</v>
      </c>
      <c r="C21" s="1" t="s">
        <v>34</v>
      </c>
      <c r="D21" s="19"/>
      <c r="E21" s="35">
        <f>SUM('[2]CT-Ministry with Poor'!D18)</f>
        <v>0</v>
      </c>
      <c r="F21" s="19"/>
      <c r="G21" s="35">
        <f>SUM('[2]CT-Ministry with Poor'!F18)</f>
        <v>0</v>
      </c>
      <c r="H21" s="19"/>
      <c r="I21" s="35">
        <f>SUM('[2]CT-Ministry with Poor'!H18)</f>
        <v>0</v>
      </c>
      <c r="J21" s="19"/>
      <c r="K21" s="19"/>
      <c r="L21" s="35">
        <f>SUM('[2]CT-Ministry with Poor'!K18)</f>
        <v>0</v>
      </c>
      <c r="N21" s="35">
        <f>SUM('[2]CT-Ministry with Poor'!M18)</f>
        <v>0</v>
      </c>
      <c r="P21" s="35">
        <f>SUM('[2]CT-Ministry with Poor'!O18)</f>
        <v>0</v>
      </c>
      <c r="R21" s="35">
        <f>SUM('[2]CT-Ministry with Poor'!Q18)</f>
        <v>0</v>
      </c>
    </row>
    <row r="22" spans="1:18" ht="13.5">
      <c r="A22" s="30">
        <v>6</v>
      </c>
      <c r="B22" s="30">
        <v>4020</v>
      </c>
      <c r="C22" s="1" t="s">
        <v>35</v>
      </c>
      <c r="D22" s="19"/>
      <c r="E22" s="35">
        <f>+'[2]CT-Ministry with Poor'!D23</f>
        <v>0</v>
      </c>
      <c r="F22" s="19"/>
      <c r="G22" s="35">
        <f>+'[2]CT-Ministry with Poor'!F23</f>
        <v>198.49</v>
      </c>
      <c r="H22" s="19"/>
      <c r="I22" s="35">
        <f>+'[2]CT-Ministry with Poor'!H23</f>
        <v>900</v>
      </c>
      <c r="J22" s="19"/>
      <c r="K22" s="19"/>
      <c r="L22" s="35">
        <f>+'[2]CT-Ministry with Poor'!K23</f>
        <v>900</v>
      </c>
      <c r="N22" s="35">
        <f>+'[2]CT-Ministry with Poor'!M23</f>
        <v>366.19</v>
      </c>
      <c r="P22" s="35">
        <f>+'[2]CT-Ministry with Poor'!O23</f>
        <v>533.81</v>
      </c>
      <c r="R22" s="35">
        <f>+'[2]CT-Ministry with Poor'!Q23</f>
        <v>198.49</v>
      </c>
    </row>
    <row r="23" spans="1:18" ht="13.5">
      <c r="A23" s="30">
        <v>6</v>
      </c>
      <c r="B23" s="30">
        <v>4010</v>
      </c>
      <c r="C23" s="21" t="s">
        <v>36</v>
      </c>
      <c r="D23" s="19"/>
      <c r="E23" s="35">
        <f>+'[2]CT-Ministry with Poor'!D41</f>
        <v>71673</v>
      </c>
      <c r="F23" s="19"/>
      <c r="G23" s="35">
        <f>+'[2]CT-Ministry with Poor'!F41</f>
        <v>69077.66</v>
      </c>
      <c r="H23" s="19"/>
      <c r="I23" s="35">
        <f>+'[2]CT-Ministry with Poor'!H41</f>
        <v>80212</v>
      </c>
      <c r="J23" s="19"/>
      <c r="K23" s="19"/>
      <c r="L23" s="35">
        <f>+'[2]CT-Ministry with Poor'!K41</f>
        <v>80212</v>
      </c>
      <c r="N23" s="35">
        <f>+'[2]CT-Ministry with Poor'!M41</f>
        <v>76299.68</v>
      </c>
      <c r="P23" s="35">
        <f>+'[2]CT-Ministry with Poor'!O41</f>
        <v>3912.32</v>
      </c>
      <c r="R23" s="35">
        <f>+'[2]CT-Ministry with Poor'!Q41</f>
        <v>69077.66</v>
      </c>
    </row>
    <row r="24" spans="1:18" ht="13.5">
      <c r="A24" s="30">
        <v>6</v>
      </c>
      <c r="B24" s="30">
        <v>4015</v>
      </c>
      <c r="C24" s="21" t="s">
        <v>37</v>
      </c>
      <c r="D24" s="19"/>
      <c r="E24" s="35">
        <f>+'[2]CT-Ministry with Poor'!D45</f>
        <v>0</v>
      </c>
      <c r="F24" s="19"/>
      <c r="G24" s="35">
        <f>+'[2]CT-Ministry with Poor'!F45</f>
        <v>2150</v>
      </c>
      <c r="H24" s="19"/>
      <c r="I24" s="35">
        <f>+'[2]CT-Ministry with Poor'!H45</f>
        <v>2000</v>
      </c>
      <c r="J24" s="19"/>
      <c r="K24" s="19"/>
      <c r="L24" s="35">
        <f>+'[2]CT-Ministry with Poor'!K45</f>
        <v>2000</v>
      </c>
      <c r="N24" s="35">
        <f>+'[2]CT-Ministry with Poor'!M45</f>
        <v>1650</v>
      </c>
      <c r="P24" s="35">
        <f>+'[2]CT-Ministry with Poor'!O45</f>
        <v>350</v>
      </c>
      <c r="R24" s="35">
        <f>+'[2]CT-Ministry with Poor'!Q45</f>
        <v>2150</v>
      </c>
    </row>
    <row r="25" spans="1:18" ht="13.5">
      <c r="A25" s="30">
        <v>7</v>
      </c>
      <c r="B25" s="30">
        <v>4021</v>
      </c>
      <c r="C25" s="21" t="s">
        <v>38</v>
      </c>
      <c r="D25" s="19"/>
      <c r="E25" s="35">
        <f>+'[2]CT-Ministry with Poor'!D50</f>
        <v>5000</v>
      </c>
      <c r="F25" s="19"/>
      <c r="G25" s="35">
        <f>+'[2]CT-Ministry with Poor'!F50</f>
        <v>5000</v>
      </c>
      <c r="H25" s="19"/>
      <c r="I25" s="35">
        <f>+'[2]CT-Ministry with Poor'!H50</f>
        <v>5000</v>
      </c>
      <c r="J25" s="19"/>
      <c r="K25" s="19"/>
      <c r="L25" s="35">
        <f>+'[2]CT-Ministry with Poor'!K50</f>
        <v>5000</v>
      </c>
      <c r="N25" s="35">
        <f>+'[2]CT-Ministry with Poor'!M50</f>
        <v>5000</v>
      </c>
      <c r="P25" s="35">
        <f>+'[2]CT-Ministry with Poor'!O50</f>
        <v>0</v>
      </c>
      <c r="R25" s="35">
        <f>+'[2]CT-Ministry with Poor'!Q50</f>
        <v>5000</v>
      </c>
    </row>
    <row r="26" spans="1:18" ht="13.5">
      <c r="A26" s="30">
        <v>7</v>
      </c>
      <c r="B26" s="30">
        <v>4022</v>
      </c>
      <c r="C26" s="21" t="s">
        <v>39</v>
      </c>
      <c r="D26" s="19"/>
      <c r="E26" s="35">
        <f>+'[2]CT-Ministry with Poor'!D54</f>
        <v>5000</v>
      </c>
      <c r="F26" s="19"/>
      <c r="G26" s="35">
        <f>+'[2]CT-Ministry with Poor'!F54</f>
        <v>5000</v>
      </c>
      <c r="H26" s="19"/>
      <c r="I26" s="35">
        <f>+'[2]CT-Ministry with Poor'!H54</f>
        <v>5000</v>
      </c>
      <c r="J26" s="19"/>
      <c r="K26" s="19"/>
      <c r="L26" s="35">
        <f>+'[2]CT-Ministry with Poor'!K54</f>
        <v>5000</v>
      </c>
      <c r="M26" s="15"/>
      <c r="N26" s="35">
        <f>+'[2]CT-Ministry with Poor'!M54</f>
        <v>5000</v>
      </c>
      <c r="O26" s="15"/>
      <c r="P26" s="35">
        <f>+'[2]CT-Ministry with Poor'!O54</f>
        <v>0</v>
      </c>
      <c r="Q26" s="15"/>
      <c r="R26" s="35">
        <f>+'[2]CT-Ministry with Poor'!Q54</f>
        <v>5000</v>
      </c>
    </row>
    <row r="27" spans="1:18" ht="13.5">
      <c r="A27" s="30">
        <v>7</v>
      </c>
      <c r="B27" s="30">
        <v>4030</v>
      </c>
      <c r="C27" s="21" t="s">
        <v>40</v>
      </c>
      <c r="D27" s="19"/>
      <c r="E27" s="35">
        <f>+'[2]CT-Ministry with Poor'!D61</f>
        <v>43681</v>
      </c>
      <c r="F27" s="19"/>
      <c r="G27" s="35">
        <f>+'[2]CT-Ministry with Poor'!F61</f>
        <v>40299</v>
      </c>
      <c r="H27" s="19"/>
      <c r="I27" s="35">
        <f>+'[2]CT-Ministry with Poor'!H61</f>
        <v>25000</v>
      </c>
      <c r="J27" s="19"/>
      <c r="K27" s="19"/>
      <c r="L27" s="35">
        <f>+'[2]CT-Ministry with Poor'!K61</f>
        <v>25000</v>
      </c>
      <c r="M27" s="15"/>
      <c r="N27" s="35">
        <f>+'[2]CT-Ministry with Poor'!M61</f>
        <v>34524.22</v>
      </c>
      <c r="O27" s="15"/>
      <c r="P27" s="35">
        <f>+'[2]CT-Ministry with Poor'!O61</f>
        <v>-9524.220000000001</v>
      </c>
      <c r="Q27" s="15"/>
      <c r="R27" s="35">
        <f>+'[2]CT-Ministry with Poor'!Q61</f>
        <v>40299</v>
      </c>
    </row>
    <row r="28" spans="1:18" ht="13.5">
      <c r="A28" s="30">
        <v>7</v>
      </c>
      <c r="B28" s="30">
        <v>4030</v>
      </c>
      <c r="C28" s="21" t="s">
        <v>41</v>
      </c>
      <c r="D28" s="19"/>
      <c r="E28" s="35">
        <f>+'[2]CT-Ministry with Poor'!D57</f>
        <v>-12680</v>
      </c>
      <c r="F28" s="19"/>
      <c r="G28" s="35">
        <f>+'[2]CT-Ministry with Poor'!F57</f>
        <v>-10526</v>
      </c>
      <c r="H28" s="19"/>
      <c r="I28" s="35">
        <f>+'[2]CT-Ministry with Poor'!H57</f>
        <v>-10000</v>
      </c>
      <c r="J28" s="19"/>
      <c r="K28" s="19"/>
      <c r="L28" s="35">
        <f>+'[2]CT-Ministry with Poor'!K57</f>
        <v>-10000</v>
      </c>
      <c r="M28" s="15"/>
      <c r="N28" s="35">
        <f>+'[2]CT-Ministry with Poor'!M57</f>
        <v>-9297</v>
      </c>
      <c r="O28" s="15"/>
      <c r="P28" s="35">
        <f>+'[2]CT-Ministry with Poor'!O57</f>
        <v>-703</v>
      </c>
      <c r="Q28" s="15"/>
      <c r="R28" s="35">
        <f>+'[2]CT-Ministry with Poor'!Q57</f>
        <v>-10526</v>
      </c>
    </row>
    <row r="29" spans="1:18" ht="13.5">
      <c r="A29" s="30">
        <v>7</v>
      </c>
      <c r="B29" s="30">
        <v>4035</v>
      </c>
      <c r="C29" s="21" t="s">
        <v>42</v>
      </c>
      <c r="D29" s="19"/>
      <c r="E29" s="35">
        <f>+'[2]CT-Ministry with Poor'!D65</f>
        <v>2937</v>
      </c>
      <c r="F29" s="19"/>
      <c r="G29" s="35">
        <f>+'[2]CT-Ministry with Poor'!F65</f>
        <v>1552.65</v>
      </c>
      <c r="H29" s="19"/>
      <c r="I29" s="35">
        <f>+'[2]CT-Ministry with Poor'!H65</f>
        <v>6700</v>
      </c>
      <c r="J29" s="19"/>
      <c r="K29" s="19"/>
      <c r="L29" s="35">
        <f>+'[2]CT-Ministry with Poor'!K65</f>
        <v>6700</v>
      </c>
      <c r="M29" s="15"/>
      <c r="N29" s="35">
        <f>+'[2]CT-Ministry with Poor'!M65</f>
        <v>7393.28</v>
      </c>
      <c r="O29" s="15"/>
      <c r="P29" s="35">
        <f>+'[2]CT-Ministry with Poor'!O65</f>
        <v>-693.2799999999997</v>
      </c>
      <c r="Q29" s="15"/>
      <c r="R29" s="35">
        <f>+'[2]CT-Ministry with Poor'!Q65</f>
        <v>1552.65</v>
      </c>
    </row>
    <row r="30" spans="1:18" ht="13.5" hidden="1">
      <c r="A30" s="30">
        <v>7</v>
      </c>
      <c r="B30" s="30">
        <v>4050</v>
      </c>
      <c r="C30" s="21" t="s">
        <v>43</v>
      </c>
      <c r="D30" s="19"/>
      <c r="E30" s="35">
        <f>+'[2]CT-Ministry with Poor'!D69</f>
        <v>0</v>
      </c>
      <c r="F30" s="19"/>
      <c r="G30" s="35">
        <f>+'[2]CT-Ministry with Poor'!F69</f>
        <v>0</v>
      </c>
      <c r="H30" s="19"/>
      <c r="I30" s="35">
        <f>+'[2]CT-Ministry with Poor'!H69</f>
        <v>0</v>
      </c>
      <c r="J30" s="19"/>
      <c r="K30" s="19"/>
      <c r="L30" s="35">
        <f>+'[2]CT-Ministry with Poor'!K69</f>
        <v>0</v>
      </c>
      <c r="M30" s="15"/>
      <c r="N30" s="35">
        <f>+'[2]CT-Ministry with Poor'!M69</f>
        <v>0</v>
      </c>
      <c r="O30" s="15"/>
      <c r="P30" s="35">
        <f>+'[2]CT-Ministry with Poor'!O69</f>
        <v>0</v>
      </c>
      <c r="Q30" s="15"/>
      <c r="R30" s="35">
        <f>+'[2]CT-Ministry with Poor'!Q69</f>
        <v>0</v>
      </c>
    </row>
    <row r="31" spans="1:18" ht="13.5" hidden="1">
      <c r="A31" s="30">
        <v>7</v>
      </c>
      <c r="B31" s="30">
        <v>4051</v>
      </c>
      <c r="C31" s="21" t="s">
        <v>44</v>
      </c>
      <c r="D31" s="19"/>
      <c r="E31" s="35">
        <f>+'[2]CT-Ministry with Poor'!D73</f>
        <v>0</v>
      </c>
      <c r="F31" s="19"/>
      <c r="G31" s="35">
        <f>+'[2]CT-Ministry with Poor'!F73</f>
        <v>0</v>
      </c>
      <c r="H31" s="19"/>
      <c r="I31" s="35">
        <f>+'[2]CT-Ministry with Poor'!H73</f>
        <v>0</v>
      </c>
      <c r="J31" s="19"/>
      <c r="K31" s="19"/>
      <c r="L31" s="35">
        <f>+'[2]CT-Ministry with Poor'!K73</f>
        <v>0</v>
      </c>
      <c r="M31" s="15"/>
      <c r="N31" s="35">
        <f>+'[2]CT-Ministry with Poor'!M73</f>
        <v>0</v>
      </c>
      <c r="O31" s="15"/>
      <c r="P31" s="35">
        <f>+'[2]CT-Ministry with Poor'!O73</f>
        <v>0</v>
      </c>
      <c r="Q31" s="15"/>
      <c r="R31" s="35">
        <f>+'[2]CT-Ministry with Poor'!Q73</f>
        <v>0</v>
      </c>
    </row>
    <row r="32" spans="1:18" ht="13.5">
      <c r="A32" s="30">
        <v>7</v>
      </c>
      <c r="B32" s="30">
        <v>4052</v>
      </c>
      <c r="C32" s="21" t="s">
        <v>45</v>
      </c>
      <c r="D32" s="19"/>
      <c r="E32" s="35">
        <f>+'[2]CT-Ministry with Poor'!D77</f>
        <v>2500</v>
      </c>
      <c r="F32" s="19"/>
      <c r="G32" s="35">
        <f>+'[2]CT-Ministry with Poor'!F77</f>
        <v>4000</v>
      </c>
      <c r="H32" s="19"/>
      <c r="I32" s="35">
        <f>+'[2]CT-Ministry with Poor'!H77</f>
        <v>4000</v>
      </c>
      <c r="J32" s="19"/>
      <c r="K32" s="19"/>
      <c r="L32" s="35">
        <f>+'[2]CT-Ministry with Poor'!K77</f>
        <v>4000</v>
      </c>
      <c r="M32" s="15"/>
      <c r="N32" s="35">
        <f>+'[2]CT-Ministry with Poor'!M77</f>
        <v>4000</v>
      </c>
      <c r="O32" s="15"/>
      <c r="P32" s="35">
        <f>+'[2]CT-Ministry with Poor'!O77</f>
        <v>0</v>
      </c>
      <c r="Q32" s="15"/>
      <c r="R32" s="35">
        <f>+'[2]CT-Ministry with Poor'!Q77</f>
        <v>4000</v>
      </c>
    </row>
    <row r="33" spans="1:18" ht="13.5">
      <c r="A33" s="30">
        <v>7</v>
      </c>
      <c r="B33" s="30">
        <v>4053</v>
      </c>
      <c r="C33" s="21" t="s">
        <v>46</v>
      </c>
      <c r="D33" s="19"/>
      <c r="E33" s="35">
        <f>+'[2]CT-Ministry with Poor'!D81</f>
        <v>500</v>
      </c>
      <c r="F33" s="19"/>
      <c r="G33" s="35">
        <f>+'[2]CT-Ministry with Poor'!F81</f>
        <v>500</v>
      </c>
      <c r="H33" s="19"/>
      <c r="I33" s="35">
        <f>+'[2]CT-Ministry with Poor'!H81</f>
        <v>500</v>
      </c>
      <c r="J33" s="19"/>
      <c r="K33" s="19"/>
      <c r="L33" s="35">
        <f>+'[2]CT-Ministry with Poor'!K81</f>
        <v>500</v>
      </c>
      <c r="M33" s="15"/>
      <c r="N33" s="35">
        <f>+'[2]CT-Ministry with Poor'!M81</f>
        <v>500</v>
      </c>
      <c r="O33" s="15"/>
      <c r="P33" s="35">
        <f>+'[2]CT-Ministry with Poor'!O81</f>
        <v>0</v>
      </c>
      <c r="Q33" s="15"/>
      <c r="R33" s="35">
        <f>+'[2]CT-Ministry with Poor'!Q81</f>
        <v>500</v>
      </c>
    </row>
    <row r="34" spans="1:18" ht="13.5">
      <c r="A34" s="30">
        <v>7</v>
      </c>
      <c r="B34" s="30"/>
      <c r="C34" s="13" t="s">
        <v>31</v>
      </c>
      <c r="D34" s="19"/>
      <c r="E34" s="36">
        <f>SUM(E19:E33)</f>
        <v>124611</v>
      </c>
      <c r="F34" s="19"/>
      <c r="G34" s="36">
        <f>SUM(G19:G33)</f>
        <v>123251.8</v>
      </c>
      <c r="H34" s="19"/>
      <c r="I34" s="36">
        <f>SUM(I19:I33)</f>
        <v>125312</v>
      </c>
      <c r="J34" s="19"/>
      <c r="K34" s="19"/>
      <c r="L34" s="36">
        <f>SUM(L19:L33)</f>
        <v>125312</v>
      </c>
      <c r="M34" s="15"/>
      <c r="N34" s="36">
        <f>SUM(N19:N33)</f>
        <v>131436.37</v>
      </c>
      <c r="O34" s="15"/>
      <c r="P34" s="36">
        <f>SUM(P19:P33)</f>
        <v>-6124.370000000001</v>
      </c>
      <c r="Q34" s="15"/>
      <c r="R34" s="36">
        <f>SUM(R19:R33)</f>
        <v>123251.8</v>
      </c>
    </row>
    <row r="35" spans="2:17" ht="13.5">
      <c r="B35" s="30"/>
      <c r="C35" s="21"/>
      <c r="D35" s="19"/>
      <c r="F35" s="19"/>
      <c r="H35" s="19"/>
      <c r="J35" s="19"/>
      <c r="K35" s="19"/>
      <c r="M35" s="15"/>
      <c r="O35" s="15"/>
      <c r="Q35" s="15"/>
    </row>
    <row r="36" spans="3:17" ht="13.5">
      <c r="C36" s="18" t="s">
        <v>13</v>
      </c>
      <c r="D36" s="19"/>
      <c r="F36" s="19"/>
      <c r="H36" s="19"/>
      <c r="J36" s="19"/>
      <c r="K36" s="19"/>
      <c r="M36" s="15"/>
      <c r="O36" s="15"/>
      <c r="Q36" s="15"/>
    </row>
    <row r="37" spans="1:18" ht="13.5">
      <c r="A37" s="30">
        <v>8</v>
      </c>
      <c r="B37" s="30">
        <v>4033</v>
      </c>
      <c r="C37" s="21" t="s">
        <v>47</v>
      </c>
      <c r="D37" s="19"/>
      <c r="E37" s="35">
        <f>+'[2]CT-Global Health'!D10</f>
        <v>4398</v>
      </c>
      <c r="F37" s="19"/>
      <c r="G37" s="35">
        <f>+'[2]CT-Global Health'!F10</f>
        <v>6584.99</v>
      </c>
      <c r="H37" s="19"/>
      <c r="I37" s="35">
        <f>+'[2]CT-Global Health'!H10</f>
        <v>12770</v>
      </c>
      <c r="J37" s="19"/>
      <c r="K37" s="19"/>
      <c r="L37" s="35">
        <f>+'[2]CT-Global Health'!K10</f>
        <v>12770</v>
      </c>
      <c r="M37" s="15"/>
      <c r="N37" s="35">
        <f>+'[2]CT-Global Health'!M10</f>
        <v>7636.9</v>
      </c>
      <c r="O37" s="15"/>
      <c r="P37" s="35">
        <f>+'[2]CT-Global Health'!O10</f>
        <v>5133.1</v>
      </c>
      <c r="Q37" s="15"/>
      <c r="R37" s="35">
        <f>+'[2]CT-Global Health'!Q10</f>
        <v>6584.99</v>
      </c>
    </row>
    <row r="38" spans="1:18" ht="13.5">
      <c r="A38" s="30">
        <v>8</v>
      </c>
      <c r="B38" s="30">
        <v>4034</v>
      </c>
      <c r="C38" s="21" t="s">
        <v>48</v>
      </c>
      <c r="D38" s="19"/>
      <c r="E38" s="35">
        <f>SUM('[2]CT-Global Health'!D14)</f>
        <v>0</v>
      </c>
      <c r="F38" s="19"/>
      <c r="G38" s="35">
        <f>SUM('[2]CT-Global Health'!F14)</f>
        <v>150</v>
      </c>
      <c r="H38" s="19"/>
      <c r="I38" s="35">
        <f>SUM('[2]CT-Global Health'!H14)</f>
        <v>1500</v>
      </c>
      <c r="J38" s="19"/>
      <c r="K38" s="19"/>
      <c r="L38" s="35">
        <f>SUM('[2]CT-Global Health'!K14)</f>
        <v>1500</v>
      </c>
      <c r="M38" s="15"/>
      <c r="N38" s="35">
        <f>SUM('[2]CT-Global Health'!M14)</f>
        <v>150</v>
      </c>
      <c r="O38" s="15"/>
      <c r="P38" s="35">
        <f>SUM('[2]CT-Global Health'!O14)</f>
        <v>1350</v>
      </c>
      <c r="Q38" s="15"/>
      <c r="R38" s="35">
        <f>SUM('[2]CT-Global Health'!Q14)</f>
        <v>150</v>
      </c>
    </row>
    <row r="39" spans="1:18" ht="13.5">
      <c r="A39" s="30">
        <v>8</v>
      </c>
      <c r="B39" s="30"/>
      <c r="C39" s="13" t="s">
        <v>31</v>
      </c>
      <c r="D39" s="19"/>
      <c r="E39" s="36">
        <f>SUM(E37:E38)</f>
        <v>4398</v>
      </c>
      <c r="F39" s="19"/>
      <c r="G39" s="36">
        <f>SUM(G37:G38)</f>
        <v>6734.99</v>
      </c>
      <c r="H39" s="19"/>
      <c r="I39" s="36">
        <f>SUM(I37:I38)</f>
        <v>14270</v>
      </c>
      <c r="J39" s="19"/>
      <c r="K39" s="19"/>
      <c r="L39" s="36">
        <f>SUM(L37:L38)</f>
        <v>14270</v>
      </c>
      <c r="M39" s="15"/>
      <c r="N39" s="36">
        <f>SUM(N37:N38)</f>
        <v>7786.9</v>
      </c>
      <c r="O39" s="15"/>
      <c r="P39" s="36">
        <f>SUM(P37:P38)</f>
        <v>6483.1</v>
      </c>
      <c r="Q39" s="15"/>
      <c r="R39" s="36">
        <f>SUM(R37:R38)</f>
        <v>6734.99</v>
      </c>
    </row>
    <row r="40" spans="3:17" ht="15">
      <c r="C40" s="24"/>
      <c r="D40" s="19"/>
      <c r="F40" s="19"/>
      <c r="H40" s="19"/>
      <c r="J40" s="19"/>
      <c r="K40" s="19"/>
      <c r="M40" s="15"/>
      <c r="O40" s="15"/>
      <c r="Q40" s="15"/>
    </row>
    <row r="41" spans="3:17" ht="13.5">
      <c r="C41" s="20" t="s">
        <v>14</v>
      </c>
      <c r="D41" s="19"/>
      <c r="F41" s="22"/>
      <c r="H41" s="22"/>
      <c r="J41" s="22"/>
      <c r="K41" s="22"/>
      <c r="M41" s="15"/>
      <c r="O41" s="15"/>
      <c r="Q41" s="15"/>
    </row>
    <row r="42" spans="1:18" ht="13.5">
      <c r="A42" s="30">
        <v>9</v>
      </c>
      <c r="B42" s="30">
        <v>3001</v>
      </c>
      <c r="C42" s="21" t="s">
        <v>49</v>
      </c>
      <c r="D42" s="15"/>
      <c r="E42" s="37">
        <f>+'[2]CT-DPL'!D11</f>
        <v>237000</v>
      </c>
      <c r="F42" s="19"/>
      <c r="G42" s="37">
        <f>+'[2]CT-DPL'!F11</f>
        <v>237000</v>
      </c>
      <c r="H42" s="19"/>
      <c r="I42" s="37">
        <f>+'[2]CT-DPL'!H11</f>
        <v>237000</v>
      </c>
      <c r="J42" s="19"/>
      <c r="K42" s="19"/>
      <c r="L42" s="37">
        <f>+'[2]CT-DPL'!K11</f>
        <v>237000</v>
      </c>
      <c r="M42" s="15"/>
      <c r="N42" s="37">
        <f>+'[2]CT-DPL'!M11</f>
        <v>237000</v>
      </c>
      <c r="O42" s="15"/>
      <c r="P42" s="37">
        <f>+'[2]CT-DPL'!O11</f>
        <v>0</v>
      </c>
      <c r="Q42" s="15"/>
      <c r="R42" s="37">
        <f>+'[2]CT-DPL'!Q11</f>
        <v>237000</v>
      </c>
    </row>
    <row r="43" spans="1:18" ht="13.5">
      <c r="A43" s="30">
        <v>9</v>
      </c>
      <c r="B43" s="30">
        <v>3005</v>
      </c>
      <c r="C43" s="21" t="s">
        <v>50</v>
      </c>
      <c r="D43" s="15"/>
      <c r="E43" s="35">
        <f>+'[2]CT-DPL'!D15</f>
        <v>0</v>
      </c>
      <c r="F43" s="15"/>
      <c r="G43" s="35">
        <f>+'[2]CT-DPL'!F15</f>
        <v>0</v>
      </c>
      <c r="H43" s="15"/>
      <c r="I43" s="35">
        <f>+'[2]CT-DPL'!H15</f>
        <v>0</v>
      </c>
      <c r="J43" s="15"/>
      <c r="K43" s="15"/>
      <c r="L43" s="35">
        <f>+'[2]CT-DPL'!K15</f>
        <v>0</v>
      </c>
      <c r="M43" s="15"/>
      <c r="N43" s="35">
        <f>+'[2]CT-DPL'!M15</f>
        <v>0</v>
      </c>
      <c r="O43" s="15"/>
      <c r="P43" s="35">
        <f>+'[2]CT-DPL'!O15</f>
        <v>0</v>
      </c>
      <c r="Q43" s="15"/>
      <c r="R43" s="35">
        <f>+'[2]CT-DPL'!Q15</f>
        <v>0</v>
      </c>
    </row>
    <row r="44" spans="1:18" ht="13.5">
      <c r="A44" s="30">
        <v>9</v>
      </c>
      <c r="B44" s="30">
        <v>3040</v>
      </c>
      <c r="C44" s="21" t="s">
        <v>51</v>
      </c>
      <c r="D44" s="15"/>
      <c r="E44" s="35">
        <f>+'[2]CT-DPL'!D19</f>
        <v>0</v>
      </c>
      <c r="F44" s="15"/>
      <c r="G44" s="35">
        <f>+'[2]CT-DPL'!F19</f>
        <v>0</v>
      </c>
      <c r="H44" s="15"/>
      <c r="I44" s="35">
        <f>+'[2]CT-DPL'!H19</f>
        <v>4500</v>
      </c>
      <c r="J44" s="15"/>
      <c r="K44" s="15"/>
      <c r="L44" s="35">
        <f>+'[2]CT-DPL'!K19</f>
        <v>4500</v>
      </c>
      <c r="M44" s="15"/>
      <c r="N44" s="35">
        <f>+'[2]CT-DPL'!M19</f>
        <v>198.6</v>
      </c>
      <c r="O44" s="15"/>
      <c r="P44" s="35">
        <f>+'[2]CT-DPL'!O19</f>
        <v>4301.4</v>
      </c>
      <c r="Q44" s="15"/>
      <c r="R44" s="35">
        <f>+'[2]CT-DPL'!Q19</f>
        <v>0</v>
      </c>
    </row>
    <row r="45" spans="1:18" ht="13.5">
      <c r="A45" s="30">
        <v>9</v>
      </c>
      <c r="B45" s="30">
        <v>3050</v>
      </c>
      <c r="C45" s="21" t="s">
        <v>52</v>
      </c>
      <c r="D45" s="15"/>
      <c r="E45" s="35">
        <f>+'[2]CT-DPL'!D22</f>
        <v>0</v>
      </c>
      <c r="F45" s="15"/>
      <c r="G45" s="35">
        <f>+'[2]CT-DPL'!F22</f>
        <v>1505.4</v>
      </c>
      <c r="H45" s="15"/>
      <c r="I45" s="35">
        <f>+'[2]CT-DPL'!H22</f>
        <v>1500</v>
      </c>
      <c r="J45" s="15"/>
      <c r="K45" s="15"/>
      <c r="L45" s="35">
        <f>+'[2]CT-DPL'!K22</f>
        <v>1500</v>
      </c>
      <c r="M45" s="15"/>
      <c r="N45" s="35">
        <f>+'[2]CT-DPL'!M22</f>
        <v>466.81</v>
      </c>
      <c r="O45" s="15"/>
      <c r="P45" s="35">
        <f>+'[2]CT-DPL'!O22</f>
        <v>1033.19</v>
      </c>
      <c r="Q45" s="15"/>
      <c r="R45" s="35">
        <f>+'[2]CT-DPL'!Q22</f>
        <v>1505.4</v>
      </c>
    </row>
    <row r="46" spans="1:18" ht="13.5">
      <c r="A46" s="30">
        <v>9</v>
      </c>
      <c r="B46" s="30">
        <v>4037</v>
      </c>
      <c r="C46" s="21" t="s">
        <v>53</v>
      </c>
      <c r="D46" s="15"/>
      <c r="E46" s="35">
        <f>SUM('[2]CT-DPL'!D24)</f>
        <v>0</v>
      </c>
      <c r="F46" s="15"/>
      <c r="G46" s="35">
        <f>SUM('[2]CT-DPL'!F24)</f>
        <v>0</v>
      </c>
      <c r="H46" s="15"/>
      <c r="I46" s="35">
        <f>SUM('[2]CT-DPL'!H24)</f>
        <v>0</v>
      </c>
      <c r="J46" s="15"/>
      <c r="K46" s="15"/>
      <c r="L46" s="35">
        <f>SUM('[2]CT-DPL'!K24)</f>
        <v>0</v>
      </c>
      <c r="M46" s="15"/>
      <c r="N46" s="35">
        <f>SUM('[2]CT-DPL'!M24)</f>
        <v>0</v>
      </c>
      <c r="O46" s="15"/>
      <c r="P46" s="35">
        <f>SUM('[2]CT-DPL'!O24)</f>
        <v>0</v>
      </c>
      <c r="Q46" s="15"/>
      <c r="R46" s="35">
        <f>SUM('[2]CT-DPL'!Q24)</f>
        <v>0</v>
      </c>
    </row>
    <row r="47" spans="1:18" ht="13.5">
      <c r="A47" s="30">
        <v>9</v>
      </c>
      <c r="B47" s="30">
        <v>3060</v>
      </c>
      <c r="C47" s="21" t="s">
        <v>54</v>
      </c>
      <c r="D47" s="15"/>
      <c r="E47" s="35">
        <f>+'[2]CT-DPL'!D40</f>
        <v>42644.16</v>
      </c>
      <c r="F47" s="35"/>
      <c r="G47" s="35">
        <f>+'[2]CT-DPL'!F40</f>
        <v>44522.93</v>
      </c>
      <c r="H47" s="35"/>
      <c r="I47" s="35">
        <f>+'[2]CT-DPL'!H40</f>
        <v>66728</v>
      </c>
      <c r="J47" s="35"/>
      <c r="K47" s="35"/>
      <c r="L47" s="35">
        <f>+'[2]CT-DPL'!K40</f>
        <v>66728</v>
      </c>
      <c r="M47" s="15"/>
      <c r="N47" s="35">
        <f>+'[2]CT-DPL'!M40</f>
        <v>85261.20000000001</v>
      </c>
      <c r="O47" s="15"/>
      <c r="P47" s="35">
        <f>+'[2]CT-DPL'!O40</f>
        <v>-18533.2</v>
      </c>
      <c r="Q47" s="15"/>
      <c r="R47" s="35">
        <f>+'[2]CT-DPL'!Q40</f>
        <v>44522.93</v>
      </c>
    </row>
    <row r="48" spans="1:18" ht="13.5">
      <c r="A48" s="30">
        <v>9</v>
      </c>
      <c r="B48" s="30">
        <v>5020</v>
      </c>
      <c r="C48" s="21" t="s">
        <v>55</v>
      </c>
      <c r="D48" s="15"/>
      <c r="E48" s="35">
        <f>+'[2]CT-DPL'!D48</f>
        <v>3991</v>
      </c>
      <c r="F48" s="35"/>
      <c r="G48" s="35">
        <f>+'[2]CT-DPL'!F48</f>
        <v>218.80999999999995</v>
      </c>
      <c r="H48" s="35"/>
      <c r="I48" s="35">
        <f>+'[2]CT-DPL'!H48</f>
        <v>6000</v>
      </c>
      <c r="J48" s="35"/>
      <c r="K48" s="35"/>
      <c r="L48" s="35">
        <f>+'[2]CT-DPL'!K48</f>
        <v>6000</v>
      </c>
      <c r="M48" s="15"/>
      <c r="N48" s="35">
        <f>+'[2]CT-DPL'!M48</f>
        <v>2820.46</v>
      </c>
      <c r="O48" s="15"/>
      <c r="P48" s="35">
        <f>+'[2]CT-DPL'!O48</f>
        <v>3179.54</v>
      </c>
      <c r="Q48" s="15"/>
      <c r="R48" s="35">
        <f>+'[2]CT-DPL'!Q48</f>
        <v>218.80999999999995</v>
      </c>
    </row>
    <row r="49" spans="1:18" ht="13.5">
      <c r="A49" s="30">
        <v>10</v>
      </c>
      <c r="B49" s="30">
        <v>5030</v>
      </c>
      <c r="C49" s="21" t="s">
        <v>56</v>
      </c>
      <c r="D49" s="15"/>
      <c r="E49" s="35">
        <f>+'[2]CT-DPL'!D57</f>
        <v>25725</v>
      </c>
      <c r="F49" s="35"/>
      <c r="G49" s="35">
        <f>+'[2]CT-DPL'!F57</f>
        <v>25974.829999999998</v>
      </c>
      <c r="H49" s="35"/>
      <c r="I49" s="35">
        <f>+'[2]CT-DPL'!H57</f>
        <v>28750</v>
      </c>
      <c r="J49" s="35"/>
      <c r="K49" s="35"/>
      <c r="L49" s="35">
        <f>+'[2]CT-DPL'!K57</f>
        <v>28750</v>
      </c>
      <c r="M49" s="35"/>
      <c r="N49" s="35">
        <f>+'[2]CT-DPL'!M57</f>
        <v>27156.239999999998</v>
      </c>
      <c r="O49" s="35"/>
      <c r="P49" s="35">
        <f>+'[2]CT-DPL'!O57</f>
        <v>1593.7599999999993</v>
      </c>
      <c r="Q49" s="35"/>
      <c r="R49" s="35">
        <f>+'[2]CT-DPL'!Q57</f>
        <v>25974.829999999998</v>
      </c>
    </row>
    <row r="50" spans="1:18" ht="13.5">
      <c r="A50" s="30">
        <v>10</v>
      </c>
      <c r="B50" s="30">
        <v>5032</v>
      </c>
      <c r="C50" s="1" t="s">
        <v>57</v>
      </c>
      <c r="D50" s="15"/>
      <c r="E50" s="35">
        <f>+'[2]CT-DPL'!D62</f>
        <v>12145</v>
      </c>
      <c r="F50" s="35"/>
      <c r="G50" s="35">
        <f>+'[2]CT-DPL'!F62</f>
        <v>16400.54</v>
      </c>
      <c r="H50" s="35"/>
      <c r="I50" s="35">
        <f>+'[2]CT-DPL'!H62</f>
        <v>16000</v>
      </c>
      <c r="J50" s="35"/>
      <c r="K50" s="35"/>
      <c r="L50" s="35">
        <f>+'[2]CT-DPL'!K62</f>
        <v>16000</v>
      </c>
      <c r="M50" s="35"/>
      <c r="N50" s="35">
        <f>+'[2]CT-DPL'!M62</f>
        <v>22548.37</v>
      </c>
      <c r="O50" s="35"/>
      <c r="P50" s="35">
        <f>+'[2]CT-DPL'!O62</f>
        <v>-6548.369999999999</v>
      </c>
      <c r="Q50" s="35"/>
      <c r="R50" s="35">
        <f>+'[2]CT-DPL'!Q62</f>
        <v>16400.54</v>
      </c>
    </row>
    <row r="51" spans="1:18" ht="13.5">
      <c r="A51" s="30">
        <v>10</v>
      </c>
      <c r="B51" s="30">
        <v>5034</v>
      </c>
      <c r="C51" s="21" t="s">
        <v>58</v>
      </c>
      <c r="D51" s="13"/>
      <c r="E51" s="35">
        <f>+'[2]CT-DPL'!D71</f>
        <v>95462</v>
      </c>
      <c r="F51" s="35"/>
      <c r="G51" s="35">
        <f>+'[2]CT-DPL'!F71</f>
        <v>77590.15</v>
      </c>
      <c r="H51" s="35"/>
      <c r="I51" s="35">
        <f>+'[2]CT-DPL'!H71</f>
        <v>91300</v>
      </c>
      <c r="J51" s="35"/>
      <c r="K51" s="35"/>
      <c r="L51" s="35">
        <f>+'[2]CT-DPL'!K71</f>
        <v>91300</v>
      </c>
      <c r="M51" s="35"/>
      <c r="N51" s="35">
        <f>+'[2]CT-DPL'!M71</f>
        <v>79986.3</v>
      </c>
      <c r="O51" s="35"/>
      <c r="P51" s="35">
        <f>+'[2]CT-DPL'!O71</f>
        <v>11313.699999999999</v>
      </c>
      <c r="Q51" s="35"/>
      <c r="R51" s="35">
        <f>+'[2]CT-DPL'!Q71</f>
        <v>77590.15</v>
      </c>
    </row>
    <row r="52" spans="1:18" ht="13.5">
      <c r="A52" s="30">
        <v>11</v>
      </c>
      <c r="B52" s="30">
        <v>5034</v>
      </c>
      <c r="C52" s="21" t="s">
        <v>59</v>
      </c>
      <c r="D52" s="13"/>
      <c r="E52" s="35">
        <f>+'[2]CT-DPL'!D76</f>
        <v>-118159</v>
      </c>
      <c r="F52" s="35"/>
      <c r="G52" s="35">
        <f>+'[2]CT-DPL'!F76</f>
        <v>-100243.29</v>
      </c>
      <c r="H52" s="35"/>
      <c r="I52" s="35">
        <f>+'[2]CT-DPL'!H76</f>
        <v>-104312</v>
      </c>
      <c r="J52" s="35"/>
      <c r="K52" s="35"/>
      <c r="L52" s="35">
        <f>+'[2]CT-DPL'!K76</f>
        <v>-104312</v>
      </c>
      <c r="M52" s="35"/>
      <c r="N52" s="35">
        <f>+'[2]CT-DPL'!M76</f>
        <v>-83662.77</v>
      </c>
      <c r="O52" s="35"/>
      <c r="P52" s="35">
        <f>+'[2]CT-DPL'!O76</f>
        <v>-20649.23</v>
      </c>
      <c r="Q52" s="35"/>
      <c r="R52" s="35">
        <f>+'[2]CT-DPL'!Q76</f>
        <v>-100243.29</v>
      </c>
    </row>
    <row r="53" spans="1:18" ht="13.5">
      <c r="A53" s="30">
        <v>11</v>
      </c>
      <c r="B53" s="30">
        <v>5101</v>
      </c>
      <c r="C53" s="38" t="s">
        <v>60</v>
      </c>
      <c r="D53" s="13"/>
      <c r="E53" s="35">
        <f>+'[2]CT-DPL'!D98</f>
        <v>105122.59000000001</v>
      </c>
      <c r="F53" s="35"/>
      <c r="G53" s="35">
        <f>+'[2]CT-DPL'!F98</f>
        <v>0</v>
      </c>
      <c r="H53" s="35"/>
      <c r="I53" s="35">
        <f>+'[2]CT-DPL'!H98</f>
        <v>0</v>
      </c>
      <c r="J53" s="35"/>
      <c r="K53" s="35"/>
      <c r="L53" s="35">
        <f>+'[2]CT-DPL'!K98</f>
        <v>0</v>
      </c>
      <c r="M53" s="35"/>
      <c r="N53" s="35">
        <f>+'[2]CT-DPL'!M98</f>
        <v>0</v>
      </c>
      <c r="O53" s="35"/>
      <c r="P53" s="35">
        <f>+'[2]CT-DPL'!O98</f>
        <v>0</v>
      </c>
      <c r="Q53" s="35"/>
      <c r="R53" s="35">
        <f>+'[2]CT-DPL'!Q98</f>
        <v>0</v>
      </c>
    </row>
    <row r="54" spans="1:18" ht="13.5">
      <c r="A54" s="30">
        <v>12</v>
      </c>
      <c r="B54" s="30">
        <v>5102</v>
      </c>
      <c r="C54" s="38" t="s">
        <v>61</v>
      </c>
      <c r="D54" s="13"/>
      <c r="E54" s="35">
        <f>+'[2]CT-DPL'!D117</f>
        <v>109299</v>
      </c>
      <c r="F54" s="35"/>
      <c r="G54" s="35">
        <f>+'[2]CT-DPL'!F117</f>
        <v>0</v>
      </c>
      <c r="H54" s="35"/>
      <c r="I54" s="35">
        <f>+'[2]CT-DPL'!H117</f>
        <v>0</v>
      </c>
      <c r="J54" s="35"/>
      <c r="K54" s="35"/>
      <c r="L54" s="35">
        <f>+'[2]CT-DPL'!K117</f>
        <v>0</v>
      </c>
      <c r="M54" s="35"/>
      <c r="N54" s="35">
        <f>+'[2]CT-DPL'!M117</f>
        <v>0</v>
      </c>
      <c r="O54" s="35"/>
      <c r="P54" s="35">
        <f>+'[2]CT-DPL'!O117</f>
        <v>0</v>
      </c>
      <c r="Q54" s="35"/>
      <c r="R54" s="35">
        <f>+'[2]CT-DPL'!Q117</f>
        <v>0</v>
      </c>
    </row>
    <row r="55" spans="1:18" ht="13.5">
      <c r="A55" s="30">
        <v>12</v>
      </c>
      <c r="B55" s="30">
        <v>5103</v>
      </c>
      <c r="C55" s="38" t="s">
        <v>62</v>
      </c>
      <c r="D55" s="13"/>
      <c r="E55" s="35">
        <f>+'[2]CT-DPL'!D135</f>
        <v>200645</v>
      </c>
      <c r="F55" s="35"/>
      <c r="G55" s="35">
        <f>+'[2]CT-DPL'!F135</f>
        <v>203289.08000000005</v>
      </c>
      <c r="H55" s="35"/>
      <c r="I55" s="35">
        <f>+'[2]CT-DPL'!H135</f>
        <v>233701</v>
      </c>
      <c r="J55" s="35"/>
      <c r="K55" s="35"/>
      <c r="L55" s="35">
        <f>+'[2]CT-DPL'!K135</f>
        <v>233701</v>
      </c>
      <c r="M55" s="35"/>
      <c r="N55" s="35">
        <f>+'[2]CT-DPL'!M135</f>
        <v>209342.31999999998</v>
      </c>
      <c r="O55" s="35"/>
      <c r="P55" s="35">
        <f>+'[2]CT-DPL'!O135</f>
        <v>24358.680000000004</v>
      </c>
      <c r="Q55" s="35"/>
      <c r="R55" s="35">
        <f>+'[2]CT-DPL'!Q135</f>
        <v>203289.08000000005</v>
      </c>
    </row>
    <row r="56" spans="1:18" ht="13.5">
      <c r="A56" s="30">
        <v>13</v>
      </c>
      <c r="B56" s="30">
        <v>5104</v>
      </c>
      <c r="C56" s="38" t="s">
        <v>63</v>
      </c>
      <c r="D56" s="13"/>
      <c r="E56" s="35">
        <f>+'[2]CT-DPL'!D154</f>
        <v>204183</v>
      </c>
      <c r="F56" s="35"/>
      <c r="G56" s="35">
        <f>+'[2]CT-DPL'!F154</f>
        <v>263401.12999999995</v>
      </c>
      <c r="H56" s="35"/>
      <c r="I56" s="35">
        <f>+'[2]CT-DPL'!H154</f>
        <v>276251</v>
      </c>
      <c r="J56" s="35"/>
      <c r="K56" s="35"/>
      <c r="L56" s="35">
        <f>+'[2]CT-DPL'!K154</f>
        <v>276251</v>
      </c>
      <c r="M56" s="35"/>
      <c r="N56" s="35">
        <f>+'[2]CT-DPL'!M154</f>
        <v>268377.49</v>
      </c>
      <c r="O56" s="35"/>
      <c r="P56" s="35">
        <f>+'[2]CT-DPL'!O154</f>
        <v>7873.509999999998</v>
      </c>
      <c r="Q56" s="35"/>
      <c r="R56" s="35">
        <f>+'[2]CT-DPL'!Q154</f>
        <v>263401.12999999995</v>
      </c>
    </row>
    <row r="57" spans="1:18" ht="13.5">
      <c r="A57" s="30">
        <v>13</v>
      </c>
      <c r="B57" s="30">
        <v>5106</v>
      </c>
      <c r="C57" s="38" t="s">
        <v>64</v>
      </c>
      <c r="D57" s="13"/>
      <c r="E57" s="35">
        <f>+'[2]CT-DPL'!D173</f>
        <v>227549</v>
      </c>
      <c r="F57" s="35"/>
      <c r="G57" s="35">
        <f>+'[2]CT-DPL'!F173</f>
        <v>246399.18</v>
      </c>
      <c r="H57" s="35"/>
      <c r="I57" s="35">
        <f>+'[2]CT-DPL'!H173</f>
        <v>250341</v>
      </c>
      <c r="J57" s="35"/>
      <c r="K57" s="35"/>
      <c r="L57" s="35">
        <f>+'[2]CT-DPL'!K173</f>
        <v>250341</v>
      </c>
      <c r="M57" s="35"/>
      <c r="N57" s="35">
        <f>+'[2]CT-DPL'!M173</f>
        <v>246761.77</v>
      </c>
      <c r="O57" s="35"/>
      <c r="P57" s="35">
        <f>+'[2]CT-DPL'!O173</f>
        <v>3579.2300000000005</v>
      </c>
      <c r="Q57" s="35"/>
      <c r="R57" s="35">
        <f>+'[2]CT-DPL'!Q173</f>
        <v>246399.18</v>
      </c>
    </row>
    <row r="58" spans="1:18" ht="13.5">
      <c r="A58" s="30">
        <v>14</v>
      </c>
      <c r="B58" s="30">
        <v>5107</v>
      </c>
      <c r="C58" s="38" t="s">
        <v>65</v>
      </c>
      <c r="D58" s="13"/>
      <c r="E58" s="35">
        <f>+'[2]CT-DPL'!D191</f>
        <v>217475</v>
      </c>
      <c r="F58" s="35"/>
      <c r="G58" s="35">
        <f>+'[2]CT-DPL'!F191</f>
        <v>210516.85</v>
      </c>
      <c r="H58" s="35"/>
      <c r="I58" s="35">
        <f>+'[2]CT-DPL'!H191</f>
        <v>225587</v>
      </c>
      <c r="J58" s="35"/>
      <c r="K58" s="35"/>
      <c r="L58" s="35">
        <f>+'[2]CT-DPL'!K191</f>
        <v>225587</v>
      </c>
      <c r="M58" s="35"/>
      <c r="N58" s="35">
        <f>+'[2]CT-DPL'!M191</f>
        <v>221856.36000000002</v>
      </c>
      <c r="O58" s="35"/>
      <c r="P58" s="35">
        <f>+'[2]CT-DPL'!O191</f>
        <v>3730.640000000006</v>
      </c>
      <c r="Q58" s="35"/>
      <c r="R58" s="35">
        <f>+'[2]CT-DPL'!Q191</f>
        <v>210516.85</v>
      </c>
    </row>
    <row r="59" spans="1:18" ht="13.5">
      <c r="A59" s="30">
        <v>14</v>
      </c>
      <c r="B59" s="30">
        <v>5110</v>
      </c>
      <c r="C59" s="38" t="s">
        <v>66</v>
      </c>
      <c r="D59" s="13"/>
      <c r="E59" s="35">
        <f>+'[2]CT-DPL'!D197</f>
        <v>99774</v>
      </c>
      <c r="F59" s="35"/>
      <c r="G59" s="35">
        <f>+'[2]CT-DPL'!F197</f>
        <v>93914</v>
      </c>
      <c r="H59" s="35"/>
      <c r="I59" s="35">
        <f>+'[2]CT-DPL'!H197</f>
        <v>100000</v>
      </c>
      <c r="J59" s="35"/>
      <c r="K59" s="35"/>
      <c r="L59" s="35">
        <f>+'[2]CT-DPL'!K197</f>
        <v>100000</v>
      </c>
      <c r="M59" s="35"/>
      <c r="N59" s="35">
        <f>+'[2]CT-DPL'!M197</f>
        <v>96263</v>
      </c>
      <c r="O59" s="35"/>
      <c r="P59" s="35">
        <f>+'[2]CT-DPL'!O197</f>
        <v>3737</v>
      </c>
      <c r="Q59" s="35"/>
      <c r="R59" s="35">
        <f>+'[2]CT-DPL'!Q197</f>
        <v>93914</v>
      </c>
    </row>
    <row r="60" spans="1:18" ht="13.5">
      <c r="A60" s="30">
        <v>14</v>
      </c>
      <c r="B60" s="30"/>
      <c r="C60" s="39" t="s">
        <v>67</v>
      </c>
      <c r="D60" s="15"/>
      <c r="E60" s="35">
        <f>+'[2]CT-DPL'!D199</f>
        <v>1164047.59</v>
      </c>
      <c r="F60" s="35"/>
      <c r="G60" s="35">
        <f>+'[2]CT-DPL'!F199</f>
        <v>1017520.24</v>
      </c>
      <c r="H60" s="22"/>
      <c r="I60" s="35">
        <f>+'[2]CT-DPL'!H199</f>
        <v>1085880</v>
      </c>
      <c r="J60" s="22"/>
      <c r="K60" s="22"/>
      <c r="L60" s="35">
        <f>+'[2]CT-DPL'!K199</f>
        <v>1085880</v>
      </c>
      <c r="M60" s="35"/>
      <c r="N60" s="35">
        <f>+'[2]CT-DPL'!M199</f>
        <v>1042600.94</v>
      </c>
      <c r="O60" s="35"/>
      <c r="P60" s="35">
        <f>+'[2]CT-DPL'!O199</f>
        <v>43279.06000000001</v>
      </c>
      <c r="Q60" s="35"/>
      <c r="R60" s="35">
        <f>+'[2]CT-DPL'!Q199</f>
        <v>1017520.24</v>
      </c>
    </row>
    <row r="61" spans="1:18" ht="13.5">
      <c r="A61" s="30">
        <v>14</v>
      </c>
      <c r="B61" s="30">
        <v>5310</v>
      </c>
      <c r="C61" s="38" t="s">
        <v>68</v>
      </c>
      <c r="D61" s="15"/>
      <c r="E61" s="35">
        <f>+'[2]CT-DPL'!D203</f>
        <v>0</v>
      </c>
      <c r="F61" s="35"/>
      <c r="G61" s="35">
        <f>+'[2]CT-DPL'!F203</f>
        <v>0</v>
      </c>
      <c r="H61" s="35"/>
      <c r="I61" s="35">
        <f>+'[2]CT-DPL'!H203</f>
        <v>2000</v>
      </c>
      <c r="J61" s="35"/>
      <c r="K61" s="35"/>
      <c r="L61" s="35">
        <f>+'[2]CT-DPL'!K203</f>
        <v>2000</v>
      </c>
      <c r="M61" s="35"/>
      <c r="N61" s="35">
        <f>+'[2]CT-DPL'!M203</f>
        <v>1100</v>
      </c>
      <c r="O61" s="35"/>
      <c r="P61" s="35">
        <f>+'[2]CT-DPL'!O203</f>
        <v>900</v>
      </c>
      <c r="Q61" s="35"/>
      <c r="R61" s="35">
        <f>+'[2]CT-DPL'!Q203</f>
        <v>0</v>
      </c>
    </row>
    <row r="62" spans="1:18" ht="13.5">
      <c r="A62" s="30">
        <v>14</v>
      </c>
      <c r="B62" s="30">
        <v>5311</v>
      </c>
      <c r="C62" s="38" t="s">
        <v>69</v>
      </c>
      <c r="D62" s="15"/>
      <c r="E62" s="35">
        <f>SUM('[2]CT-DPL'!D206)</f>
        <v>13000</v>
      </c>
      <c r="F62" s="35"/>
      <c r="G62" s="35">
        <f>SUM('[2]CT-DPL'!F206)</f>
        <v>5000</v>
      </c>
      <c r="H62" s="35"/>
      <c r="I62" s="35">
        <f>SUM('[2]CT-DPL'!H206)</f>
        <v>10000</v>
      </c>
      <c r="J62" s="35"/>
      <c r="K62" s="35"/>
      <c r="L62" s="35">
        <f>SUM('[2]CT-DPL'!K206)</f>
        <v>10000</v>
      </c>
      <c r="M62" s="35"/>
      <c r="N62" s="35">
        <f>SUM('[2]CT-DPL'!M206)</f>
        <v>10000</v>
      </c>
      <c r="O62" s="35"/>
      <c r="P62" s="35">
        <f>SUM('[2]CT-DPL'!O206)</f>
        <v>0</v>
      </c>
      <c r="Q62" s="35"/>
      <c r="R62" s="35">
        <f>SUM('[2]CT-DPL'!Q206)</f>
        <v>5000</v>
      </c>
    </row>
    <row r="63" spans="3:18" ht="13.5">
      <c r="C63" s="18" t="s">
        <v>70</v>
      </c>
      <c r="D63" s="15"/>
      <c r="E63" s="36">
        <f>SUM(E42:E52)+E60+E61+E62</f>
        <v>1475855.75</v>
      </c>
      <c r="F63" s="36"/>
      <c r="G63" s="36">
        <f>SUM(G42:G52)+G60+G61+G62</f>
        <v>1325489.61</v>
      </c>
      <c r="H63" s="36"/>
      <c r="I63" s="36">
        <f>SUM(I42:I52)+I60+I61+I62</f>
        <v>1445346</v>
      </c>
      <c r="J63" s="36"/>
      <c r="K63" s="36"/>
      <c r="L63" s="36">
        <f>SUM(L42:L52)+L60+L61+L62</f>
        <v>1445346</v>
      </c>
      <c r="M63" s="36">
        <f>SUM(M42:M52)+M60+M61</f>
        <v>0</v>
      </c>
      <c r="N63" s="36">
        <f>SUM(N42:N52)+N60+N61+N62</f>
        <v>1425476.15</v>
      </c>
      <c r="O63" s="36">
        <f>SUM(O42:O52)+O60+O61</f>
        <v>0</v>
      </c>
      <c r="P63" s="36">
        <f>SUM(P42:P52)+P60+P61+P62</f>
        <v>19869.850000000013</v>
      </c>
      <c r="Q63" s="36">
        <f>SUM(Q42:Q52)+Q60+Q61</f>
        <v>0</v>
      </c>
      <c r="R63" s="36">
        <f>SUM(R42:R52)+R60+R61+R62</f>
        <v>1325489.61</v>
      </c>
    </row>
    <row r="64" spans="3:18" ht="13.5">
      <c r="C64" s="18"/>
      <c r="D64" s="15"/>
      <c r="E64" s="22"/>
      <c r="F64" s="22"/>
      <c r="G64" s="22"/>
      <c r="H64" s="22"/>
      <c r="I64" s="22"/>
      <c r="J64" s="22"/>
      <c r="K64" s="22"/>
      <c r="L64" s="22"/>
      <c r="M64" s="35"/>
      <c r="N64" s="22"/>
      <c r="O64" s="35"/>
      <c r="P64" s="22"/>
      <c r="Q64" s="35"/>
      <c r="R64" s="22"/>
    </row>
    <row r="65" spans="1:18" ht="13.5">
      <c r="A65" s="30">
        <v>15</v>
      </c>
      <c r="C65" s="20" t="s">
        <v>71</v>
      </c>
      <c r="D65" s="15"/>
      <c r="E65" s="35"/>
      <c r="F65" s="1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3.5">
      <c r="A66" s="30">
        <v>15</v>
      </c>
      <c r="B66" s="30">
        <v>6001</v>
      </c>
      <c r="C66" s="21" t="s">
        <v>72</v>
      </c>
      <c r="D66" s="15"/>
      <c r="E66" s="35">
        <f>+'[2]Admin'!D15</f>
        <v>-306270</v>
      </c>
      <c r="F66" s="35"/>
      <c r="G66" s="35">
        <f>+'[2]Admin'!F15</f>
        <v>-303151.8</v>
      </c>
      <c r="H66" s="35"/>
      <c r="I66" s="35">
        <f>+'[2]Admin'!H15</f>
        <v>-305500</v>
      </c>
      <c r="J66" s="35"/>
      <c r="K66" s="35"/>
      <c r="L66" s="35">
        <f>+'[2]Admin'!K15</f>
        <v>-305500</v>
      </c>
      <c r="N66" s="35">
        <f>+'[2]Admin'!M15</f>
        <v>-302747.05</v>
      </c>
      <c r="O66" s="35"/>
      <c r="P66" s="35">
        <f>+'[2]Admin'!O15</f>
        <v>-2752.95</v>
      </c>
      <c r="Q66" s="35"/>
      <c r="R66" s="35">
        <f>+'[2]Admin'!Q15</f>
        <v>-303151.8</v>
      </c>
    </row>
    <row r="67" spans="1:18" ht="13.5">
      <c r="A67" s="30">
        <v>15</v>
      </c>
      <c r="B67" s="30">
        <v>6001</v>
      </c>
      <c r="C67" s="21" t="s">
        <v>73</v>
      </c>
      <c r="D67" s="15"/>
      <c r="E67" s="35">
        <f>+'[2]Admin'!D29</f>
        <v>641708</v>
      </c>
      <c r="F67" s="35"/>
      <c r="G67" s="35">
        <f>+'[2]Admin'!F29</f>
        <v>626601.7899999999</v>
      </c>
      <c r="H67" s="35"/>
      <c r="I67" s="35">
        <f>+'[2]Admin'!H29</f>
        <v>636349</v>
      </c>
      <c r="J67" s="35"/>
      <c r="K67" s="35"/>
      <c r="L67" s="35">
        <f>+'[2]Admin'!K29</f>
        <v>636349</v>
      </c>
      <c r="N67" s="35">
        <f>+'[2]Admin'!M29</f>
        <v>595444.14</v>
      </c>
      <c r="P67" s="35">
        <f>+'[2]Admin'!O29</f>
        <v>40904.86</v>
      </c>
      <c r="R67" s="35">
        <f>+'[2]Admin'!Q29</f>
        <v>626601.7899999999</v>
      </c>
    </row>
    <row r="68" spans="1:18" ht="13.5">
      <c r="A68" s="30">
        <v>15</v>
      </c>
      <c r="B68" s="30">
        <v>6001</v>
      </c>
      <c r="C68" s="21" t="s">
        <v>74</v>
      </c>
      <c r="D68" s="15"/>
      <c r="E68" s="35">
        <f>+'[2]Admin'!D30</f>
        <v>335438</v>
      </c>
      <c r="F68" s="35"/>
      <c r="G68" s="35">
        <f>+'[2]Admin'!F30</f>
        <v>323449.98999999993</v>
      </c>
      <c r="H68" s="35"/>
      <c r="I68" s="35">
        <f>+'[2]Admin'!H30</f>
        <v>330849</v>
      </c>
      <c r="J68" s="35"/>
      <c r="K68" s="35"/>
      <c r="L68" s="35">
        <f>+'[2]Admin'!K30</f>
        <v>330849</v>
      </c>
      <c r="N68" s="35">
        <f>+'[2]Admin'!M30</f>
        <v>292697.09</v>
      </c>
      <c r="P68" s="35">
        <f>+'[2]Admin'!O30</f>
        <v>38151.91</v>
      </c>
      <c r="R68" s="35">
        <f>+'[2]Admin'!Q30</f>
        <v>323449.98999999993</v>
      </c>
    </row>
    <row r="69" spans="1:18" ht="13.5">
      <c r="A69" s="30">
        <v>15</v>
      </c>
      <c r="B69" s="30">
        <v>6005</v>
      </c>
      <c r="C69" s="21" t="s">
        <v>75</v>
      </c>
      <c r="D69" s="15"/>
      <c r="E69" s="35">
        <f>+'[2]Admin'!D34</f>
        <v>22000</v>
      </c>
      <c r="F69" s="35"/>
      <c r="G69" s="35">
        <f>+'[2]Admin'!F34</f>
        <v>22000</v>
      </c>
      <c r="H69" s="35"/>
      <c r="I69" s="35">
        <f>+'[2]Admin'!H34</f>
        <v>22000</v>
      </c>
      <c r="J69" s="35"/>
      <c r="K69" s="35"/>
      <c r="L69" s="35">
        <f>+'[2]Admin'!K34</f>
        <v>22000</v>
      </c>
      <c r="N69" s="35">
        <f>+'[2]Admin'!M34</f>
        <v>22000</v>
      </c>
      <c r="P69" s="35">
        <f>+'[2]Admin'!O34</f>
        <v>0</v>
      </c>
      <c r="R69" s="35">
        <f>+'[2]Admin'!Q34</f>
        <v>22000</v>
      </c>
    </row>
    <row r="70" spans="1:18" ht="13.5">
      <c r="A70" s="30">
        <v>15</v>
      </c>
      <c r="B70" s="30">
        <v>6010</v>
      </c>
      <c r="C70" s="21" t="s">
        <v>76</v>
      </c>
      <c r="D70" s="15"/>
      <c r="E70" s="35">
        <f>+'[2]Admin'!D38</f>
        <v>22000</v>
      </c>
      <c r="F70" s="35"/>
      <c r="G70" s="35">
        <f>+'[2]Admin'!F38</f>
        <v>22000</v>
      </c>
      <c r="H70" s="35"/>
      <c r="I70" s="35">
        <f>+'[2]Admin'!H38</f>
        <v>22000</v>
      </c>
      <c r="J70" s="35"/>
      <c r="K70" s="35"/>
      <c r="L70" s="35">
        <f>+'[2]Admin'!K38</f>
        <v>22000</v>
      </c>
      <c r="N70" s="35">
        <f>+'[2]Admin'!M38</f>
        <v>22000</v>
      </c>
      <c r="P70" s="35">
        <f>+'[2]Admin'!O38</f>
        <v>0</v>
      </c>
      <c r="R70" s="35">
        <f>+'[2]Admin'!Q38</f>
        <v>22000</v>
      </c>
    </row>
    <row r="71" spans="1:18" ht="13.5">
      <c r="A71" s="30">
        <v>16</v>
      </c>
      <c r="B71" s="30">
        <v>6020</v>
      </c>
      <c r="C71" s="21" t="s">
        <v>77</v>
      </c>
      <c r="D71" s="15"/>
      <c r="E71" s="35">
        <f>+'[2]Admin'!D43</f>
        <v>6360</v>
      </c>
      <c r="F71" s="35"/>
      <c r="G71" s="35">
        <f>+'[2]Admin'!F43</f>
        <v>10000</v>
      </c>
      <c r="H71" s="35"/>
      <c r="I71" s="35">
        <f>+'[2]Admin'!H43</f>
        <v>15000</v>
      </c>
      <c r="J71" s="35"/>
      <c r="K71" s="35"/>
      <c r="L71" s="35">
        <f>+'[2]Admin'!K43</f>
        <v>15000</v>
      </c>
      <c r="N71" s="35">
        <f>+'[2]Admin'!M43</f>
        <v>12360</v>
      </c>
      <c r="P71" s="35">
        <f>+'[2]Admin'!O43</f>
        <v>2640</v>
      </c>
      <c r="R71" s="35">
        <f>+'[2]Admin'!Q43</f>
        <v>10000</v>
      </c>
    </row>
    <row r="72" spans="1:18" ht="13.5">
      <c r="A72" s="30">
        <v>16</v>
      </c>
      <c r="B72" s="30">
        <v>6101</v>
      </c>
      <c r="C72" s="21" t="s">
        <v>78</v>
      </c>
      <c r="D72" s="15"/>
      <c r="E72" s="35">
        <f>+'[2]Admin'!D52</f>
        <v>7097</v>
      </c>
      <c r="F72" s="35"/>
      <c r="G72" s="35">
        <f>+'[2]Admin'!F52</f>
        <v>0</v>
      </c>
      <c r="H72" s="35"/>
      <c r="I72" s="35">
        <f>+'[2]Admin'!H52</f>
        <v>0</v>
      </c>
      <c r="J72" s="35"/>
      <c r="K72" s="35"/>
      <c r="L72" s="35">
        <f>+'[2]Admin'!K52</f>
        <v>0</v>
      </c>
      <c r="N72" s="35">
        <f>+'[2]Admin'!M52</f>
        <v>0</v>
      </c>
      <c r="P72" s="35">
        <f>+'[2]Admin'!O52</f>
        <v>0</v>
      </c>
      <c r="R72" s="35">
        <f>+'[2]Admin'!Q52</f>
        <v>0</v>
      </c>
    </row>
    <row r="73" spans="1:18" ht="13.5">
      <c r="A73" s="30">
        <v>16</v>
      </c>
      <c r="B73" s="30">
        <v>6102</v>
      </c>
      <c r="C73" s="21" t="s">
        <v>79</v>
      </c>
      <c r="D73" s="15"/>
      <c r="E73" s="35">
        <f>+'[2]Admin'!D60</f>
        <v>10215</v>
      </c>
      <c r="F73" s="35"/>
      <c r="G73" s="35">
        <f>+'[2]Admin'!F60</f>
        <v>0</v>
      </c>
      <c r="H73" s="35"/>
      <c r="I73" s="35">
        <f>+'[2]Admin'!H60</f>
        <v>0</v>
      </c>
      <c r="J73" s="35"/>
      <c r="K73" s="35"/>
      <c r="L73" s="35">
        <f>+'[2]Admin'!K60</f>
        <v>0</v>
      </c>
      <c r="N73" s="35">
        <f>+'[2]Admin'!M60</f>
        <v>0</v>
      </c>
      <c r="P73" s="35">
        <f>+'[2]Admin'!O60</f>
        <v>0</v>
      </c>
      <c r="R73" s="35">
        <f>+'[2]Admin'!Q60</f>
        <v>0</v>
      </c>
    </row>
    <row r="74" spans="1:18" ht="13.5">
      <c r="A74" s="30">
        <v>16</v>
      </c>
      <c r="B74" s="30">
        <v>6103</v>
      </c>
      <c r="C74" s="21" t="s">
        <v>80</v>
      </c>
      <c r="D74" s="15"/>
      <c r="E74" s="35">
        <f>+'[2]Admin'!D71</f>
        <v>35340</v>
      </c>
      <c r="F74" s="35"/>
      <c r="G74" s="35">
        <f>+'[2]Admin'!F71</f>
        <v>31401.71</v>
      </c>
      <c r="H74" s="35"/>
      <c r="I74" s="35">
        <f>+'[2]Admin'!H71</f>
        <v>27460</v>
      </c>
      <c r="J74" s="35"/>
      <c r="K74" s="35"/>
      <c r="L74" s="35">
        <f>+'[2]Admin'!K71</f>
        <v>27460</v>
      </c>
      <c r="N74" s="35">
        <f>+'[2]Admin'!M71</f>
        <v>28054.87</v>
      </c>
      <c r="P74" s="35">
        <f>+'[2]Admin'!O71</f>
        <v>-594.8700000000006</v>
      </c>
      <c r="R74" s="35">
        <f>+'[2]Admin'!Q71</f>
        <v>31401.71</v>
      </c>
    </row>
    <row r="75" spans="1:18" ht="13.5">
      <c r="A75" s="30">
        <v>17</v>
      </c>
      <c r="B75" s="30">
        <v>6104</v>
      </c>
      <c r="C75" s="21" t="s">
        <v>81</v>
      </c>
      <c r="D75" s="15"/>
      <c r="E75" s="35">
        <f>+'[2]Admin'!D80</f>
        <v>25293</v>
      </c>
      <c r="F75" s="35"/>
      <c r="G75" s="35">
        <f>+'[2]Admin'!F80</f>
        <v>17378.46</v>
      </c>
      <c r="H75" s="35"/>
      <c r="I75" s="35">
        <f>+'[2]Admin'!H80</f>
        <v>0</v>
      </c>
      <c r="J75" s="35"/>
      <c r="K75" s="35"/>
      <c r="L75" s="35">
        <f>+'[2]Admin'!K80</f>
        <v>0</v>
      </c>
      <c r="N75" s="35">
        <f>+'[2]Admin'!M80</f>
        <v>1200</v>
      </c>
      <c r="P75" s="35">
        <f>+'[2]Admin'!O80</f>
        <v>-1200</v>
      </c>
      <c r="R75" s="35">
        <f>+'[2]Admin'!Q80</f>
        <v>17378.46</v>
      </c>
    </row>
    <row r="76" spans="1:18" ht="13.5">
      <c r="A76" s="30">
        <v>17</v>
      </c>
      <c r="B76" s="30">
        <v>6106</v>
      </c>
      <c r="C76" s="21" t="s">
        <v>82</v>
      </c>
      <c r="D76" s="15"/>
      <c r="E76" s="35">
        <f>+'[2]Admin'!D90</f>
        <v>10245</v>
      </c>
      <c r="F76" s="35"/>
      <c r="G76" s="35">
        <f>+'[2]Admin'!F90</f>
        <v>9600</v>
      </c>
      <c r="H76" s="35"/>
      <c r="I76" s="35">
        <f>+'[2]Admin'!H90</f>
        <v>9600</v>
      </c>
      <c r="J76" s="35"/>
      <c r="K76" s="35"/>
      <c r="L76" s="35">
        <f>+'[2]Admin'!K90</f>
        <v>9600</v>
      </c>
      <c r="N76" s="35">
        <f>+'[2]Admin'!M90</f>
        <v>9600</v>
      </c>
      <c r="P76" s="35">
        <f>+'[2]Admin'!O90</f>
        <v>0</v>
      </c>
      <c r="R76" s="35">
        <f>+'[2]Admin'!Q90</f>
        <v>9600</v>
      </c>
    </row>
    <row r="77" spans="1:18" ht="13.5">
      <c r="A77" s="30">
        <v>17</v>
      </c>
      <c r="B77" s="30">
        <v>6107</v>
      </c>
      <c r="C77" s="21" t="s">
        <v>83</v>
      </c>
      <c r="D77" s="15"/>
      <c r="E77" s="35">
        <f>+'[2]Admin'!D98</f>
        <v>49124</v>
      </c>
      <c r="F77" s="35"/>
      <c r="G77" s="35">
        <f>+'[2]Admin'!F98</f>
        <v>45860.57</v>
      </c>
      <c r="H77" s="35"/>
      <c r="I77" s="35">
        <f>+'[2]Admin'!H98</f>
        <v>45600</v>
      </c>
      <c r="J77" s="35"/>
      <c r="K77" s="35"/>
      <c r="L77" s="35">
        <f>+'[2]Admin'!K98</f>
        <v>45600</v>
      </c>
      <c r="N77" s="35">
        <f>+'[2]Admin'!M98</f>
        <v>45112.72</v>
      </c>
      <c r="P77" s="35">
        <f>+'[2]Admin'!O98</f>
        <v>487.27999999999975</v>
      </c>
      <c r="R77" s="35">
        <f>+'[2]Admin'!Q98</f>
        <v>45860.57</v>
      </c>
    </row>
    <row r="78" spans="1:18" ht="13.5">
      <c r="A78" s="30">
        <v>17</v>
      </c>
      <c r="B78" s="30"/>
      <c r="C78" s="13" t="s">
        <v>84</v>
      </c>
      <c r="D78" s="15"/>
      <c r="E78" s="22">
        <f>+'[2]Admin'!D100</f>
        <v>137314</v>
      </c>
      <c r="F78" s="35"/>
      <c r="G78" s="22">
        <f>+'[2]Admin'!F100</f>
        <v>104240.73999999999</v>
      </c>
      <c r="H78" s="35"/>
      <c r="I78" s="22">
        <f>+'[2]Admin'!H100</f>
        <v>82660</v>
      </c>
      <c r="J78" s="35"/>
      <c r="K78" s="35"/>
      <c r="L78" s="22">
        <f>+'[2]Admin'!K100</f>
        <v>82660</v>
      </c>
      <c r="N78" s="22">
        <f>+'[2]Admin'!M100</f>
        <v>83967.59</v>
      </c>
      <c r="P78" s="22">
        <f>+'[2]Admin'!O100</f>
        <v>-1307.5900000000008</v>
      </c>
      <c r="R78" s="22">
        <f>+'[2]Admin'!Q100</f>
        <v>104240.73999999999</v>
      </c>
    </row>
    <row r="79" spans="1:18" ht="13.5">
      <c r="A79" s="30">
        <v>17</v>
      </c>
      <c r="B79" s="30">
        <v>6120</v>
      </c>
      <c r="C79" s="21" t="s">
        <v>85</v>
      </c>
      <c r="D79" s="15"/>
      <c r="E79" s="35">
        <f>SUM('[2]Admin'!D113)</f>
        <v>9360</v>
      </c>
      <c r="F79" s="35"/>
      <c r="G79" s="35">
        <f>SUM('[2]Admin'!F113)</f>
        <v>-7322.140000000001</v>
      </c>
      <c r="H79" s="35"/>
      <c r="I79" s="35">
        <f>SUM('[2]Admin'!H113)</f>
        <v>-2000</v>
      </c>
      <c r="J79" s="35"/>
      <c r="K79" s="35"/>
      <c r="L79" s="35">
        <f>SUM('[2]Admin'!K113)</f>
        <v>-2000</v>
      </c>
      <c r="N79" s="35">
        <f>SUM('[2]Admin'!M113)</f>
        <v>-7729.280000000002</v>
      </c>
      <c r="P79" s="35">
        <f>SUM('[2]Admin'!O113)</f>
        <v>5729.28</v>
      </c>
      <c r="R79" s="35">
        <f>SUM('[2]Admin'!Q113)</f>
        <v>-7322.140000000001</v>
      </c>
    </row>
    <row r="80" spans="1:18" ht="13.5">
      <c r="A80" s="30">
        <v>18</v>
      </c>
      <c r="B80" s="30">
        <v>6110</v>
      </c>
      <c r="C80" s="21" t="s">
        <v>86</v>
      </c>
      <c r="D80" s="15"/>
      <c r="E80" s="15">
        <f>+'[2]Admin'!D123</f>
        <v>75435</v>
      </c>
      <c r="F80" s="15"/>
      <c r="G80" s="15">
        <f>+'[2]Admin'!F123</f>
        <v>76004.79000000001</v>
      </c>
      <c r="H80" s="15"/>
      <c r="I80" s="15">
        <f>+'[2]Admin'!H123</f>
        <v>94000</v>
      </c>
      <c r="J80" s="15"/>
      <c r="K80" s="15"/>
      <c r="L80" s="15">
        <f>+'[2]Admin'!K123</f>
        <v>94000</v>
      </c>
      <c r="N80" s="15">
        <f>+'[2]Admin'!M123</f>
        <v>98659.81999999999</v>
      </c>
      <c r="P80" s="15">
        <f>+'[2]Admin'!O123</f>
        <v>-4659.82</v>
      </c>
      <c r="R80" s="15">
        <f>+'[2]Admin'!Q123</f>
        <v>76004.79000000001</v>
      </c>
    </row>
    <row r="81" spans="1:18" ht="13.5">
      <c r="A81" s="30">
        <v>18</v>
      </c>
      <c r="B81" s="30">
        <v>6130</v>
      </c>
      <c r="C81" s="21" t="s">
        <v>87</v>
      </c>
      <c r="D81" s="15"/>
      <c r="E81" s="15">
        <f>+'[2]Admin'!D129</f>
        <v>22439</v>
      </c>
      <c r="F81" s="15"/>
      <c r="G81" s="15">
        <f>+'[2]Admin'!F129</f>
        <v>38243.37</v>
      </c>
      <c r="H81" s="15"/>
      <c r="I81" s="15">
        <f>+'[2]Admin'!H129</f>
        <v>40500</v>
      </c>
      <c r="J81" s="15"/>
      <c r="K81" s="15"/>
      <c r="L81" s="15">
        <f>+'[2]Admin'!K129</f>
        <v>40500</v>
      </c>
      <c r="N81" s="15">
        <f>+'[2]Admin'!M129</f>
        <v>34035.56</v>
      </c>
      <c r="P81" s="15">
        <f>+'[2]Admin'!O129</f>
        <v>6464.4400000000005</v>
      </c>
      <c r="R81" s="15">
        <f>+'[2]Admin'!Q129</f>
        <v>38243.37</v>
      </c>
    </row>
    <row r="82" spans="1:18" ht="13.5">
      <c r="A82" s="30">
        <v>18</v>
      </c>
      <c r="B82" s="30"/>
      <c r="C82" s="13" t="s">
        <v>88</v>
      </c>
      <c r="D82" s="15"/>
      <c r="E82" s="19">
        <f>+'[2]Admin'!D131</f>
        <v>244548</v>
      </c>
      <c r="F82" s="15"/>
      <c r="G82" s="19">
        <f>+'[2]Admin'!F131</f>
        <v>211166.76</v>
      </c>
      <c r="H82" s="15"/>
      <c r="I82" s="19">
        <f>+'[2]Admin'!H131</f>
        <v>215160</v>
      </c>
      <c r="J82" s="15"/>
      <c r="K82" s="15"/>
      <c r="L82" s="19">
        <f>+'[2]Admin'!K131</f>
        <v>215160</v>
      </c>
      <c r="N82" s="19">
        <f>+'[2]Admin'!M131</f>
        <v>208933.69</v>
      </c>
      <c r="P82" s="19">
        <f>+'[2]Admin'!O131</f>
        <v>6226.3099999999995</v>
      </c>
      <c r="R82" s="19">
        <f>+'[2]Admin'!Q131</f>
        <v>211166.76</v>
      </c>
    </row>
    <row r="83" spans="1:18" ht="13.5">
      <c r="A83" s="30">
        <v>18</v>
      </c>
      <c r="B83" s="30"/>
      <c r="C83" s="21" t="s">
        <v>89</v>
      </c>
      <c r="D83" s="15"/>
      <c r="E83" s="15">
        <f>+'[2]Admin'!D133</f>
        <v>-19397</v>
      </c>
      <c r="F83" s="15"/>
      <c r="G83" s="15">
        <f>+'[2]Admin'!F133</f>
        <v>-34709</v>
      </c>
      <c r="H83" s="15"/>
      <c r="I83" s="15">
        <f>+'[2]Admin'!H133</f>
        <v>-20000</v>
      </c>
      <c r="J83" s="15"/>
      <c r="K83" s="15"/>
      <c r="L83" s="15">
        <f>+'[2]Admin'!K133</f>
        <v>-20000</v>
      </c>
      <c r="N83" s="15">
        <f>+'[2]Admin'!M133</f>
        <v>-36768</v>
      </c>
      <c r="P83" s="15">
        <f>+'[2]Admin'!O133</f>
        <v>16768</v>
      </c>
      <c r="R83" s="15">
        <f>+'[2]Admin'!Q133</f>
        <v>-34709</v>
      </c>
    </row>
    <row r="84" spans="1:18" ht="13.5">
      <c r="A84" s="30">
        <v>18</v>
      </c>
      <c r="B84" s="30"/>
      <c r="C84" s="21" t="s">
        <v>90</v>
      </c>
      <c r="D84" s="15"/>
      <c r="E84" s="15">
        <f>+'[2]Admin'!D134</f>
        <v>-11435</v>
      </c>
      <c r="F84" s="15"/>
      <c r="G84" s="15">
        <f>+'[2]Admin'!F134</f>
        <v>-11435</v>
      </c>
      <c r="H84" s="15"/>
      <c r="I84" s="15">
        <f>+'[2]Admin'!H134</f>
        <v>-11435</v>
      </c>
      <c r="J84" s="15"/>
      <c r="K84" s="15"/>
      <c r="L84" s="15">
        <f>+'[2]Admin'!K134</f>
        <v>-11435</v>
      </c>
      <c r="N84" s="15">
        <f>+'[2]Admin'!M134</f>
        <v>-11435</v>
      </c>
      <c r="P84" s="15">
        <f>+'[2]Admin'!O134</f>
        <v>0</v>
      </c>
      <c r="R84" s="15">
        <f>+'[2]Admin'!Q134</f>
        <v>-11435</v>
      </c>
    </row>
    <row r="85" spans="1:18" ht="13.5">
      <c r="A85" s="30">
        <v>18</v>
      </c>
      <c r="B85" s="30"/>
      <c r="C85" s="21" t="s">
        <v>91</v>
      </c>
      <c r="D85" s="15"/>
      <c r="E85" s="15">
        <f>+'[2]Admin'!D135</f>
        <v>-76364</v>
      </c>
      <c r="F85" s="15"/>
      <c r="G85" s="15">
        <f>+'[2]Admin'!F135</f>
        <v>-76364</v>
      </c>
      <c r="H85" s="15"/>
      <c r="I85" s="15">
        <f>+'[2]Admin'!H135</f>
        <v>-72000</v>
      </c>
      <c r="J85" s="15"/>
      <c r="K85" s="15"/>
      <c r="L85" s="15">
        <f>+'[2]Admin'!K135</f>
        <v>-72000</v>
      </c>
      <c r="N85" s="15">
        <f>+'[2]Admin'!M135</f>
        <v>-72000</v>
      </c>
      <c r="P85" s="15">
        <f>+'[2]Admin'!O135</f>
        <v>0</v>
      </c>
      <c r="R85" s="15">
        <f>+'[2]Admin'!Q135</f>
        <v>-76364</v>
      </c>
    </row>
    <row r="86" spans="1:18" ht="13.5">
      <c r="A86" s="30">
        <v>18</v>
      </c>
      <c r="B86" s="30"/>
      <c r="C86" s="13" t="s">
        <v>92</v>
      </c>
      <c r="D86" s="15"/>
      <c r="E86" s="19">
        <f>+'[2]Admin'!D136</f>
        <v>-107196</v>
      </c>
      <c r="F86" s="15"/>
      <c r="G86" s="19">
        <f>+'[2]Admin'!F136</f>
        <v>-122508</v>
      </c>
      <c r="H86" s="15"/>
      <c r="I86" s="19">
        <f>+'[2]Admin'!H136</f>
        <v>-103435</v>
      </c>
      <c r="J86" s="15"/>
      <c r="K86" s="15"/>
      <c r="L86" s="19">
        <f>+'[2]Admin'!K136</f>
        <v>-103435</v>
      </c>
      <c r="N86" s="19">
        <f>+'[2]Admin'!M136</f>
        <v>-120203</v>
      </c>
      <c r="P86" s="19">
        <f>+'[2]Admin'!O136</f>
        <v>16768</v>
      </c>
      <c r="R86" s="19">
        <f>+'[2]Admin'!Q136</f>
        <v>-122508</v>
      </c>
    </row>
    <row r="87" spans="1:18" ht="13.5">
      <c r="A87" s="30">
        <v>18</v>
      </c>
      <c r="B87" s="30"/>
      <c r="C87" s="13" t="s">
        <v>93</v>
      </c>
      <c r="D87" s="15"/>
      <c r="E87" s="19">
        <f>+'[2]Admin'!D138</f>
        <v>137352</v>
      </c>
      <c r="F87" s="15"/>
      <c r="G87" s="19">
        <f>+'[2]Admin'!F138</f>
        <v>88658.76000000001</v>
      </c>
      <c r="H87" s="15"/>
      <c r="I87" s="19">
        <f>+'[2]Admin'!H138</f>
        <v>111725</v>
      </c>
      <c r="J87" s="15"/>
      <c r="K87" s="15"/>
      <c r="L87" s="19">
        <f>+'[2]Admin'!K138</f>
        <v>111725</v>
      </c>
      <c r="N87" s="19">
        <f>+'[2]Admin'!M138</f>
        <v>88730.69</v>
      </c>
      <c r="P87" s="19">
        <f>+'[2]Admin'!O138</f>
        <v>22994.309999999998</v>
      </c>
      <c r="R87" s="19">
        <f>+'[2]Admin'!Q138</f>
        <v>88658.76000000001</v>
      </c>
    </row>
    <row r="88" spans="1:18" ht="13.5">
      <c r="A88" s="30">
        <v>19</v>
      </c>
      <c r="B88" s="30">
        <v>6300</v>
      </c>
      <c r="C88" s="21" t="s">
        <v>94</v>
      </c>
      <c r="D88" s="15"/>
      <c r="E88" s="15">
        <f>+'[2]Admin'!D157</f>
        <v>110660.56</v>
      </c>
      <c r="F88" s="15"/>
      <c r="G88" s="15">
        <f>+'[2]Admin'!F157</f>
        <v>112524.33999999998</v>
      </c>
      <c r="H88" s="15"/>
      <c r="I88" s="15">
        <f>+'[2]Admin'!H157</f>
        <v>123019</v>
      </c>
      <c r="J88" s="15"/>
      <c r="K88" s="15"/>
      <c r="L88" s="15">
        <f>+'[2]Admin'!K157</f>
        <v>123019</v>
      </c>
      <c r="N88" s="15">
        <f>+'[2]Admin'!M157</f>
        <v>112125.48000000001</v>
      </c>
      <c r="P88" s="15">
        <f>+'[2]Admin'!O157</f>
        <v>10893.519999999997</v>
      </c>
      <c r="R88" s="15">
        <f>+'[2]Admin'!Q157</f>
        <v>112524.33999999998</v>
      </c>
    </row>
    <row r="89" spans="1:18" ht="13.5">
      <c r="A89" s="30">
        <v>19</v>
      </c>
      <c r="B89" s="30">
        <v>6215</v>
      </c>
      <c r="C89" s="21" t="s">
        <v>95</v>
      </c>
      <c r="D89" s="15"/>
      <c r="E89" s="15">
        <f>+'[2]Admin'!D169</f>
        <v>1506.2400000000034</v>
      </c>
      <c r="F89" s="15"/>
      <c r="G89" s="15">
        <f>+'[2]Admin'!F169</f>
        <v>3737.0599999999995</v>
      </c>
      <c r="H89" s="15"/>
      <c r="I89" s="15">
        <f>+'[2]Admin'!H169</f>
        <v>0</v>
      </c>
      <c r="J89" s="15"/>
      <c r="K89" s="15"/>
      <c r="L89" s="15">
        <f>+'[2]Admin'!K169</f>
        <v>0</v>
      </c>
      <c r="N89" s="15">
        <f>+'[2]Admin'!M169</f>
        <v>3111.209999999988</v>
      </c>
      <c r="P89" s="15">
        <f>+'[2]Admin'!O169</f>
        <v>-3111.2099999999828</v>
      </c>
      <c r="R89" s="15">
        <f>+'[2]Admin'!Q169</f>
        <v>3737.0599999999995</v>
      </c>
    </row>
    <row r="90" spans="1:18" ht="13.5">
      <c r="A90" s="30">
        <v>19</v>
      </c>
      <c r="B90" s="30">
        <v>6280</v>
      </c>
      <c r="C90" s="21" t="s">
        <v>96</v>
      </c>
      <c r="D90" s="15"/>
      <c r="E90" s="15">
        <f>+'[2]Admin'!D173</f>
        <v>0</v>
      </c>
      <c r="F90" s="15"/>
      <c r="G90" s="15">
        <f>+'[2]Admin'!F173</f>
        <v>0</v>
      </c>
      <c r="H90" s="15"/>
      <c r="I90" s="15">
        <f>+'[2]Admin'!H173</f>
        <v>0</v>
      </c>
      <c r="J90" s="15"/>
      <c r="K90" s="15"/>
      <c r="L90" s="15">
        <f>+'[2]Admin'!K173</f>
        <v>0</v>
      </c>
      <c r="N90" s="15">
        <f>+'[2]Admin'!M173</f>
        <v>0</v>
      </c>
      <c r="P90" s="15">
        <f>+'[2]Admin'!O173</f>
        <v>0</v>
      </c>
      <c r="R90" s="15">
        <f>+'[2]Admin'!Q173</f>
        <v>0</v>
      </c>
    </row>
    <row r="91" spans="1:18" ht="13.5">
      <c r="A91" s="30">
        <v>19</v>
      </c>
      <c r="B91" s="30">
        <v>6250</v>
      </c>
      <c r="C91" s="21" t="s">
        <v>97</v>
      </c>
      <c r="D91" s="15"/>
      <c r="E91" s="15">
        <f>+'[2]Admin'!D178</f>
        <v>35057</v>
      </c>
      <c r="F91" s="15"/>
      <c r="G91" s="15">
        <f>+'[2]Admin'!F178</f>
        <v>35057</v>
      </c>
      <c r="H91" s="15"/>
      <c r="I91" s="15">
        <f>+'[2]Admin'!H178</f>
        <v>35057</v>
      </c>
      <c r="J91" s="15"/>
      <c r="K91" s="15"/>
      <c r="L91" s="15">
        <f>+'[2]Admin'!K178</f>
        <v>35057</v>
      </c>
      <c r="N91" s="15">
        <f>+'[2]Admin'!M178</f>
        <v>35057</v>
      </c>
      <c r="P91" s="15">
        <f>+'[2]Admin'!O178</f>
        <v>0</v>
      </c>
      <c r="R91" s="15">
        <f>+'[2]Admin'!Q178</f>
        <v>35057</v>
      </c>
    </row>
    <row r="92" spans="1:18" ht="15">
      <c r="A92" s="30">
        <v>19</v>
      </c>
      <c r="B92" s="30">
        <v>6260</v>
      </c>
      <c r="C92" s="5" t="s">
        <v>98</v>
      </c>
      <c r="D92" s="15"/>
      <c r="E92" s="15">
        <f>+'[2]Admin'!D182</f>
        <v>72023</v>
      </c>
      <c r="F92" s="15"/>
      <c r="G92" s="15">
        <f>+'[2]Admin'!F182</f>
        <v>39292.88</v>
      </c>
      <c r="H92" s="15"/>
      <c r="I92" s="15">
        <f>+'[2]Admin'!H182</f>
        <v>85000</v>
      </c>
      <c r="J92" s="15"/>
      <c r="K92" s="15"/>
      <c r="L92" s="15">
        <f>+'[2]Admin'!K182</f>
        <v>85000</v>
      </c>
      <c r="N92" s="15">
        <f>+'[2]Admin'!M182</f>
        <v>73397.59</v>
      </c>
      <c r="P92" s="15">
        <f>+'[2]Admin'!O182</f>
        <v>11602.410000000003</v>
      </c>
      <c r="R92" s="15">
        <f>+'[2]Admin'!Q182</f>
        <v>39292.88</v>
      </c>
    </row>
    <row r="93" spans="2:18" ht="13.5">
      <c r="B93" s="30"/>
      <c r="C93" s="20" t="s">
        <v>99</v>
      </c>
      <c r="D93" s="15"/>
      <c r="E93" s="19">
        <f>+'[2]Admin'!D184</f>
        <v>742396.8</v>
      </c>
      <c r="F93" s="15"/>
      <c r="G93" s="19">
        <f>+'[2]Admin'!F184</f>
        <v>656720.0299999999</v>
      </c>
      <c r="H93" s="15"/>
      <c r="I93" s="19">
        <f>+'[2]Admin'!H184</f>
        <v>744650</v>
      </c>
      <c r="J93" s="15"/>
      <c r="K93" s="15"/>
      <c r="L93" s="19">
        <f>+'[2]Admin'!K184</f>
        <v>744650</v>
      </c>
      <c r="N93" s="19">
        <f>+'[2]Admin'!M184</f>
        <v>661479.06</v>
      </c>
      <c r="P93" s="19">
        <f>+'[2]Admin'!O184</f>
        <v>83170.94000000002</v>
      </c>
      <c r="R93" s="19">
        <f>+'[2]Admin'!Q184</f>
        <v>656720.0299999999</v>
      </c>
    </row>
    <row r="94" spans="2:18" ht="15">
      <c r="B94" s="30"/>
      <c r="D94" s="15"/>
      <c r="E94" s="15"/>
      <c r="F94" s="15"/>
      <c r="G94" s="15"/>
      <c r="H94" s="15"/>
      <c r="I94" s="15"/>
      <c r="J94" s="15"/>
      <c r="K94" s="15"/>
      <c r="L94" s="15"/>
      <c r="N94" s="15"/>
      <c r="P94" s="15"/>
      <c r="R94" s="15"/>
    </row>
    <row r="95" spans="3:18" ht="15">
      <c r="C95" s="24" t="s">
        <v>100</v>
      </c>
      <c r="D95" s="15"/>
      <c r="E95" s="34">
        <f>+E16+E34+E39+E63+E93</f>
        <v>2918238.01</v>
      </c>
      <c r="F95" s="15"/>
      <c r="G95" s="34">
        <f>+G16+G34+G39+G63+G93</f>
        <v>2713296.0300000003</v>
      </c>
      <c r="H95" s="15"/>
      <c r="I95" s="34">
        <f>+I16+I34+I39+I63+I93</f>
        <v>3012323</v>
      </c>
      <c r="J95" s="15"/>
      <c r="K95" s="15"/>
      <c r="L95" s="34">
        <f>+L16+L34+L39+L63+L93</f>
        <v>3012323</v>
      </c>
      <c r="N95" s="34">
        <f>+N16+N34+N39+N63+N93</f>
        <v>2810408.37</v>
      </c>
      <c r="P95" s="34">
        <f>+P16+P34+P39+P63+P93</f>
        <v>201914.63</v>
      </c>
      <c r="R95" s="34">
        <f>+R16+R34+R39+R63+R93</f>
        <v>2713296.0300000003</v>
      </c>
    </row>
    <row r="96" spans="4:11" ht="15" hidden="1">
      <c r="D96" s="40"/>
      <c r="E96" s="19"/>
      <c r="F96" s="15"/>
      <c r="G96" s="19"/>
      <c r="H96" s="15"/>
      <c r="I96" s="19"/>
      <c r="J96" s="15"/>
      <c r="K96" s="15"/>
    </row>
    <row r="97" spans="5:11" ht="15" hidden="1">
      <c r="E97" s="19"/>
      <c r="F97" s="15"/>
      <c r="G97" s="19"/>
      <c r="H97" s="15"/>
      <c r="I97" s="19"/>
      <c r="J97" s="15"/>
      <c r="K97" s="15"/>
    </row>
    <row r="98" spans="3:6" ht="13.5" hidden="1">
      <c r="C98" s="1"/>
      <c r="F98" s="40"/>
    </row>
    <row r="99" spans="2:11" ht="13.5" hidden="1">
      <c r="B99" s="21" t="s">
        <v>101</v>
      </c>
      <c r="C99" s="1"/>
      <c r="E99" s="41">
        <v>0</v>
      </c>
      <c r="F99" s="15"/>
      <c r="G99" s="41">
        <v>0</v>
      </c>
      <c r="H99" s="15"/>
      <c r="I99" s="41">
        <v>0</v>
      </c>
      <c r="J99" s="15"/>
      <c r="K99" s="15"/>
    </row>
    <row r="100" spans="2:11" ht="13.5" hidden="1">
      <c r="B100" s="21" t="s">
        <v>102</v>
      </c>
      <c r="C100" s="1"/>
      <c r="E100" s="42">
        <v>69</v>
      </c>
      <c r="F100" s="15"/>
      <c r="G100" s="41">
        <v>0</v>
      </c>
      <c r="H100" s="15"/>
      <c r="I100" s="41">
        <v>0</v>
      </c>
      <c r="J100" s="15"/>
      <c r="K100" s="15"/>
    </row>
    <row r="101" spans="2:11" ht="13.5" hidden="1">
      <c r="B101" s="1" t="s">
        <v>103</v>
      </c>
      <c r="C101" s="1"/>
      <c r="E101" s="41">
        <v>28</v>
      </c>
      <c r="F101" s="15"/>
      <c r="G101" s="41">
        <v>0</v>
      </c>
      <c r="H101" s="15"/>
      <c r="I101" s="41">
        <v>0</v>
      </c>
      <c r="J101" s="15"/>
      <c r="K101" s="15"/>
    </row>
    <row r="102" spans="2:11" ht="13.5" hidden="1">
      <c r="B102" s="21" t="s">
        <v>104</v>
      </c>
      <c r="C102" s="15"/>
      <c r="E102" s="15">
        <v>250</v>
      </c>
      <c r="F102" s="15"/>
      <c r="G102" s="15">
        <v>0</v>
      </c>
      <c r="H102" s="15"/>
      <c r="I102" s="15">
        <v>0</v>
      </c>
      <c r="J102" s="15"/>
      <c r="K102" s="15"/>
    </row>
    <row r="103" spans="2:11" ht="13.5" hidden="1">
      <c r="B103" s="21" t="s">
        <v>105</v>
      </c>
      <c r="C103" s="1"/>
      <c r="E103" s="15">
        <v>0</v>
      </c>
      <c r="F103" s="15"/>
      <c r="G103" s="41">
        <v>0</v>
      </c>
      <c r="H103" s="15"/>
      <c r="I103" s="41">
        <v>0</v>
      </c>
      <c r="J103" s="15"/>
      <c r="K103" s="15"/>
    </row>
    <row r="104" spans="2:11" ht="13.5" hidden="1">
      <c r="B104" s="21" t="s">
        <v>106</v>
      </c>
      <c r="C104" s="1"/>
      <c r="E104" s="41">
        <v>0</v>
      </c>
      <c r="F104" s="15"/>
      <c r="G104" s="41">
        <v>0</v>
      </c>
      <c r="H104" s="15"/>
      <c r="I104" s="41">
        <v>0</v>
      </c>
      <c r="J104" s="15"/>
      <c r="K104" s="15"/>
    </row>
    <row r="105" spans="2:11" ht="13.5" hidden="1">
      <c r="B105" s="21" t="s">
        <v>107</v>
      </c>
      <c r="C105" s="1"/>
      <c r="E105" s="42">
        <v>0</v>
      </c>
      <c r="F105" s="15"/>
      <c r="G105" s="41">
        <v>0</v>
      </c>
      <c r="H105" s="15"/>
      <c r="I105" s="41">
        <v>0</v>
      </c>
      <c r="J105" s="15"/>
      <c r="K105" s="15"/>
    </row>
    <row r="106" spans="2:11" ht="13.5" hidden="1">
      <c r="B106" s="21" t="s">
        <v>108</v>
      </c>
      <c r="C106" s="1"/>
      <c r="E106" s="42">
        <v>0</v>
      </c>
      <c r="F106" s="15"/>
      <c r="G106" s="41">
        <v>0</v>
      </c>
      <c r="H106" s="15"/>
      <c r="I106" s="41">
        <v>0</v>
      </c>
      <c r="J106" s="15"/>
      <c r="K106" s="15"/>
    </row>
    <row r="107" spans="2:11" ht="13.5" hidden="1">
      <c r="B107" s="21" t="s">
        <v>109</v>
      </c>
      <c r="C107" s="1"/>
      <c r="E107" s="42">
        <v>0</v>
      </c>
      <c r="F107" s="15"/>
      <c r="G107" s="41">
        <v>0</v>
      </c>
      <c r="H107" s="15"/>
      <c r="I107" s="41">
        <v>0</v>
      </c>
      <c r="J107" s="15"/>
      <c r="K107" s="15"/>
    </row>
    <row r="108" spans="2:11" ht="13.5" hidden="1">
      <c r="B108" s="21" t="s">
        <v>110</v>
      </c>
      <c r="C108" s="15"/>
      <c r="E108" s="15">
        <v>1793</v>
      </c>
      <c r="F108" s="15"/>
      <c r="G108" s="41">
        <v>0</v>
      </c>
      <c r="H108" s="15"/>
      <c r="I108" s="41">
        <v>0</v>
      </c>
      <c r="J108" s="15"/>
      <c r="K108" s="15"/>
    </row>
    <row r="109" spans="2:11" ht="13.5" hidden="1">
      <c r="B109" s="21" t="s">
        <v>111</v>
      </c>
      <c r="C109" s="15"/>
      <c r="E109" s="15">
        <v>0</v>
      </c>
      <c r="F109" s="15"/>
      <c r="G109" s="41">
        <v>0</v>
      </c>
      <c r="H109" s="15"/>
      <c r="I109" s="41">
        <v>0</v>
      </c>
      <c r="J109" s="15"/>
      <c r="K109" s="15"/>
    </row>
    <row r="110" spans="2:11" ht="13.5" hidden="1">
      <c r="B110" s="21" t="s">
        <v>112</v>
      </c>
      <c r="C110" s="15"/>
      <c r="E110" s="15">
        <v>0</v>
      </c>
      <c r="F110" s="15"/>
      <c r="G110" s="41">
        <v>0</v>
      </c>
      <c r="H110" s="15"/>
      <c r="I110" s="41">
        <v>0</v>
      </c>
      <c r="J110" s="15"/>
      <c r="K110" s="15"/>
    </row>
    <row r="111" spans="2:11" ht="13.5" hidden="1">
      <c r="B111" s="21" t="s">
        <v>113</v>
      </c>
      <c r="C111" s="15"/>
      <c r="E111" s="15">
        <v>0</v>
      </c>
      <c r="F111" s="15"/>
      <c r="G111" s="41">
        <v>0</v>
      </c>
      <c r="H111" s="15"/>
      <c r="I111" s="41">
        <v>0</v>
      </c>
      <c r="J111" s="15"/>
      <c r="K111" s="15"/>
    </row>
    <row r="112" spans="2:11" ht="13.5" hidden="1">
      <c r="B112" s="21" t="s">
        <v>114</v>
      </c>
      <c r="C112" s="1"/>
      <c r="E112" s="42">
        <v>1500</v>
      </c>
      <c r="F112" s="15"/>
      <c r="G112" s="42">
        <v>0</v>
      </c>
      <c r="H112" s="15"/>
      <c r="I112" s="42">
        <v>0</v>
      </c>
      <c r="J112" s="15"/>
      <c r="K112" s="15"/>
    </row>
    <row r="113" spans="5:9" ht="15" hidden="1">
      <c r="E113" s="19">
        <f>SUM(E99:E112)</f>
        <v>3640</v>
      </c>
      <c r="G113" s="19">
        <f>SUM(G99:G112)</f>
        <v>0</v>
      </c>
      <c r="I113" s="19">
        <f>SUM(I99:I112)</f>
        <v>0</v>
      </c>
    </row>
    <row r="114" ht="15" hidden="1"/>
    <row r="115" ht="15" hidden="1"/>
    <row r="116" ht="15" hidden="1"/>
    <row r="117" ht="15" hidden="1"/>
  </sheetData>
  <sheetProtection/>
  <mergeCells count="3">
    <mergeCell ref="B1:R1"/>
    <mergeCell ref="B2:R2"/>
    <mergeCell ref="B3:J3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Brown</dc:creator>
  <cp:keywords/>
  <dc:description/>
  <cp:lastModifiedBy>James Brown</cp:lastModifiedBy>
  <cp:lastPrinted>2019-06-27T18:30:11Z</cp:lastPrinted>
  <dcterms:created xsi:type="dcterms:W3CDTF">2019-04-18T15:05:32Z</dcterms:created>
  <dcterms:modified xsi:type="dcterms:W3CDTF">2020-02-11T16:52:25Z</dcterms:modified>
  <cp:category/>
  <cp:version/>
  <cp:contentType/>
  <cp:contentStatus/>
</cp:coreProperties>
</file>